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اردیبهشت\آوا نوین\"/>
    </mc:Choice>
  </mc:AlternateContent>
  <xr:revisionPtr revIDLastSave="0" documentId="13_ncr:1_{1885AE2A-C2C9-4AA4-86A1-F922C0E75F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Print_Area" localSheetId="0">'صفحه اول'!$A$1:$M$33</definedName>
  </definedNames>
  <calcPr calcId="181029"/>
</workbook>
</file>

<file path=xl/calcChain.xml><?xml version="1.0" encoding="utf-8"?>
<calcChain xmlns="http://schemas.openxmlformats.org/spreadsheetml/2006/main">
  <c r="V21" i="11" l="1"/>
  <c r="D12" i="15"/>
  <c r="AL14" i="3"/>
  <c r="AL15" i="3"/>
  <c r="AL16" i="3"/>
  <c r="AL17" i="3"/>
  <c r="AL18" i="3"/>
  <c r="AL19" i="3"/>
  <c r="AL20" i="3"/>
  <c r="AL21" i="3"/>
  <c r="AL22" i="3"/>
  <c r="AL23" i="3"/>
  <c r="AL24" i="3"/>
  <c r="P26" i="3"/>
  <c r="J11" i="8"/>
  <c r="L11" i="8"/>
  <c r="N11" i="8"/>
  <c r="P11" i="8"/>
  <c r="R11" i="8"/>
  <c r="T11" i="8"/>
  <c r="F24" i="13"/>
  <c r="J24" i="13"/>
  <c r="D21" i="12"/>
  <c r="F21" i="12"/>
  <c r="H21" i="12"/>
  <c r="J21" i="12"/>
  <c r="L21" i="12"/>
  <c r="N21" i="12"/>
  <c r="P21" i="12"/>
  <c r="R21" i="12"/>
  <c r="D17" i="10"/>
  <c r="F17" i="10"/>
  <c r="H17" i="10"/>
  <c r="J17" i="10"/>
  <c r="L17" i="10"/>
  <c r="N17" i="10"/>
  <c r="P17" i="10"/>
  <c r="R17" i="10"/>
  <c r="D32" i="9"/>
  <c r="F32" i="9"/>
  <c r="H32" i="9"/>
  <c r="J32" i="9"/>
  <c r="L32" i="9"/>
  <c r="N32" i="9"/>
  <c r="P32" i="9"/>
  <c r="R32" i="9"/>
  <c r="D21" i="11"/>
  <c r="T21" i="11"/>
  <c r="L21" i="11"/>
  <c r="N21" i="11"/>
  <c r="P21" i="11"/>
  <c r="T25" i="7"/>
  <c r="F13" i="14"/>
  <c r="D13" i="15"/>
  <c r="J25" i="7"/>
  <c r="L25" i="7"/>
  <c r="N25" i="7"/>
  <c r="P25" i="7"/>
  <c r="R25" i="7"/>
  <c r="L24" i="6"/>
  <c r="AD26" i="3"/>
  <c r="AH26" i="3"/>
  <c r="AJ26" i="3"/>
  <c r="D20" i="4"/>
  <c r="F20" i="4"/>
  <c r="H20" i="4"/>
  <c r="L20" i="4"/>
  <c r="Y23" i="1"/>
  <c r="R26" i="3"/>
  <c r="T26" i="3"/>
  <c r="Z26" i="3"/>
  <c r="AB26" i="3"/>
  <c r="E23" i="1"/>
  <c r="G23" i="1"/>
  <c r="I23" i="1"/>
  <c r="S23" i="1"/>
  <c r="W23" i="1"/>
  <c r="F21" i="11"/>
  <c r="J21" i="11"/>
  <c r="N24" i="6"/>
  <c r="P24" i="6"/>
  <c r="R24" i="6"/>
  <c r="H21" i="11"/>
  <c r="R21" i="11"/>
  <c r="V26" i="3"/>
  <c r="X26" i="3"/>
  <c r="K23" i="1"/>
  <c r="M23" i="1"/>
  <c r="O23" i="1"/>
  <c r="Q23" i="1"/>
  <c r="D13" i="14"/>
  <c r="F12" i="15" l="1"/>
  <c r="L14" i="5"/>
  <c r="N14" i="5"/>
  <c r="P14" i="5"/>
  <c r="V14" i="5"/>
  <c r="X14" i="5"/>
  <c r="AD14" i="5"/>
  <c r="Z14" i="5" l="1"/>
  <c r="AB14" i="5"/>
  <c r="O15" i="16" l="1"/>
  <c r="M12" i="16"/>
  <c r="O13" i="16"/>
  <c r="E15" i="16"/>
  <c r="G15" i="16" s="1"/>
  <c r="I15" i="16"/>
  <c r="K15" i="16"/>
  <c r="G13" i="16"/>
  <c r="E13" i="16"/>
  <c r="G14" i="16"/>
  <c r="E14" i="16"/>
  <c r="K12" i="16"/>
  <c r="E12" i="16"/>
  <c r="G12" i="16"/>
  <c r="I12" i="16"/>
  <c r="O12" i="16"/>
  <c r="I14" i="16"/>
  <c r="K14" i="16"/>
  <c r="M14" i="16"/>
  <c r="O14" i="16"/>
  <c r="M13" i="16"/>
  <c r="K13" i="16"/>
  <c r="I13" i="16"/>
  <c r="P17" i="16"/>
  <c r="N17" i="16"/>
  <c r="L17" i="16"/>
  <c r="J17" i="16"/>
  <c r="H17" i="16"/>
  <c r="F17" i="16"/>
  <c r="D17" i="16"/>
  <c r="F10" i="15" l="1"/>
  <c r="M15" i="16"/>
  <c r="M17" i="16" s="1"/>
  <c r="O17" i="16"/>
  <c r="E17" i="16"/>
  <c r="G17" i="16"/>
  <c r="K17" i="16"/>
  <c r="I17" i="16"/>
  <c r="T13" i="6" l="1"/>
  <c r="T17" i="6"/>
  <c r="T21" i="6"/>
  <c r="T16" i="6"/>
  <c r="T14" i="6"/>
  <c r="T18" i="6"/>
  <c r="T22" i="6"/>
  <c r="T20" i="6"/>
  <c r="T11" i="6"/>
  <c r="T15" i="6"/>
  <c r="T19" i="6"/>
  <c r="T23" i="6"/>
  <c r="T12" i="6"/>
  <c r="AA14" i="1"/>
  <c r="AA18" i="1"/>
  <c r="AA15" i="1"/>
  <c r="AA19" i="1"/>
  <c r="AA12" i="1"/>
  <c r="AA16" i="1"/>
  <c r="AA20" i="1"/>
  <c r="AA13" i="1"/>
  <c r="AA17" i="1"/>
  <c r="AA21" i="1"/>
  <c r="AL13" i="3"/>
  <c r="H12" i="15"/>
  <c r="T10" i="6"/>
  <c r="AA11" i="1"/>
  <c r="F9" i="15"/>
  <c r="F11" i="15"/>
  <c r="H9" i="15"/>
  <c r="H11" i="15"/>
  <c r="H10" i="15"/>
  <c r="Q13" i="16"/>
  <c r="Q15" i="16"/>
  <c r="Q17" i="16"/>
  <c r="Q16" i="16"/>
  <c r="Q12" i="16"/>
  <c r="Q14" i="16"/>
  <c r="T24" i="6" l="1"/>
  <c r="H13" i="15"/>
  <c r="F13" i="15"/>
  <c r="AL26" i="3"/>
  <c r="AA23" i="1"/>
  <c r="AF14" i="5"/>
</calcChain>
</file>

<file path=xl/sharedStrings.xml><?xml version="1.0" encoding="utf-8"?>
<sst xmlns="http://schemas.openxmlformats.org/spreadsheetml/2006/main" count="841" uniqueCount="199">
  <si>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</si>
  <si>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</si>
  <si>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</si>
  <si>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</si>
  <si>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</si>
  <si>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</si>
  <si>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</si>
  <si>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</si>
  <si>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</si>
  <si>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</si>
  <si>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</si>
  <si>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</si>
  <si>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</si>
  <si>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</si>
  <si>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</si>
  <si>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</si>
  <si>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</si>
  <si>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</si>
  <si>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</si>
  <si>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</si>
  <si>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</si>
  <si>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</si>
  <si>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</si>
  <si>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</si>
  <si>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</si>
  <si>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</si>
  <si>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</si>
  <si>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</si>
  <si>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</si>
  <si>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</si>
  <si>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</si>
  <si>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</si>
  <si>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</si>
  <si>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</si>
  <si>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</si>
  <si>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</si>
  <si>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</si>
  <si>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</si>
  <si>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</si>
  <si>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</si>
  <si>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</si>
  <si>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</si>
  <si>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</si>
  <si>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</si>
  <si>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</si>
  <si>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</si>
  <si>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</si>
  <si>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</si>
  <si>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</si>
  <si>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</si>
  <si>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</si>
  <si>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</si>
  <si>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</si>
  <si>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</si>
  <si>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</si>
  <si>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</si>
  <si>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</si>
  <si>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</si>
  <si>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</si>
  <si>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</si>
  <si>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</si>
  <si>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</si>
  <si>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</si>
  <si>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</si>
  <si>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</si>
  <si>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</si>
  <si>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</si>
  <si>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</si>
  <si>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</si>
  <si>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</si>
  <si>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</si>
  <si>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</si>
  <si>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</si>
  <si>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</si>
  <si>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</si>
  <si>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</si>
  <si>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</si>
  <si>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</si>
  <si>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</si>
  <si>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</si>
  <si>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</si>
  <si>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</si>
  <si>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</si>
  <si>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</si>
  <si>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</si>
  <si>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</si>
  <si>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</si>
  <si>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</si>
  <si>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</si>
  <si>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</si>
  <si>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</si>
  <si>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</si>
  <si>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</si>
  <si>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</si>
  <si>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</si>
  <si>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</si>
  <si>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</si>
  <si>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سپرده بلند مدت</t>
  </si>
  <si>
    <t>1399/02/15</t>
  </si>
  <si>
    <t>بانک ایران زمین انقلاب</t>
  </si>
  <si>
    <t>بانک دی ناصرخسرو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</si>
  <si>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</si>
  <si>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</si>
  <si>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</si>
  <si>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</si>
  <si>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</si>
  <si>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</si>
  <si>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</si>
  <si>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</si>
  <si>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</si>
  <si>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</si>
  <si>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</si>
  <si>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سپرده های بانکی</t>
  </si>
  <si>
    <t>نفت ایرانول</t>
  </si>
  <si>
    <t>اسنادخزانه-م2بودجه00-031024</t>
  </si>
  <si>
    <t>1403/10/24</t>
  </si>
  <si>
    <t>اسنادخزانه-م5بودجه00-030626</t>
  </si>
  <si>
    <t xml:space="preserve">بانک ایران زمین </t>
  </si>
  <si>
    <t>114-840-1396301-1</t>
  </si>
  <si>
    <t>0205489190004</t>
  </si>
  <si>
    <t>1400/04/16</t>
  </si>
  <si>
    <t>47000989203600</t>
  </si>
  <si>
    <t>1398/10/04</t>
  </si>
  <si>
    <t>بانک آینده مرکزی</t>
  </si>
  <si>
    <t>0203653785004</t>
  </si>
  <si>
    <t>1400/01/24</t>
  </si>
  <si>
    <t>معین برای سایر درآمدهای تنزیل سود بانک</t>
  </si>
  <si>
    <t>114-840-1396301-2</t>
  </si>
  <si>
    <t>1401/05/04</t>
  </si>
  <si>
    <t>مرابحه عام دولت112-ش.خ 040408</t>
  </si>
  <si>
    <t>1401/06/08</t>
  </si>
  <si>
    <t>1404/04/07</t>
  </si>
  <si>
    <t xml:space="preserve">بانک خاورمیانه نیایش </t>
  </si>
  <si>
    <t>1013-10-810-707074697</t>
  </si>
  <si>
    <t>1401/06/09</t>
  </si>
  <si>
    <t>بانک سامان ملاصدرا</t>
  </si>
  <si>
    <t>829-810-4003803-1</t>
  </si>
  <si>
    <t>اسناد خزانه-م1بودجه01-040326</t>
  </si>
  <si>
    <t>1401/02/26</t>
  </si>
  <si>
    <t>اسناد خزانه-م3بودجه01-040520</t>
  </si>
  <si>
    <t>1401/05/18</t>
  </si>
  <si>
    <t>1404/03/26</t>
  </si>
  <si>
    <t>1404/05/20</t>
  </si>
  <si>
    <t xml:space="preserve">  </t>
  </si>
  <si>
    <t>1400/04/14</t>
  </si>
  <si>
    <t>1403/09/12</t>
  </si>
  <si>
    <t>سیمان‌هرمزگان‌</t>
  </si>
  <si>
    <t>1402/02/18</t>
  </si>
  <si>
    <t>شماره حساب</t>
  </si>
  <si>
    <t>روز دریافت سود</t>
  </si>
  <si>
    <t xml:space="preserve">شماره حساب </t>
  </si>
  <si>
    <t>بانک پاسارگاد ملاصدرا</t>
  </si>
  <si>
    <t>211307164312072</t>
  </si>
  <si>
    <t>1402/02/10</t>
  </si>
  <si>
    <t>موسسه اعتباری ملل نارمک</t>
  </si>
  <si>
    <t>026660357000000008</t>
  </si>
  <si>
    <t>1402/02/09</t>
  </si>
  <si>
    <t>026660357000000023</t>
  </si>
  <si>
    <t xml:space="preserve">211307164312073 </t>
  </si>
  <si>
    <t>1402/02/13</t>
  </si>
  <si>
    <t>2118100164312071</t>
  </si>
  <si>
    <t>026610277000000401</t>
  </si>
  <si>
    <t>شیر پگاه آذربایجان شرقی</t>
  </si>
  <si>
    <t>داروسازی‌ فارابی‌</t>
  </si>
  <si>
    <t>اسنادخزانه-م4بودجه01-040917</t>
  </si>
  <si>
    <t>1401/12/08</t>
  </si>
  <si>
    <t>1404/09/16</t>
  </si>
  <si>
    <t>اسنادخزانه-م6بودجه01-030814</t>
  </si>
  <si>
    <t>1401/12/10</t>
  </si>
  <si>
    <t>1403/08/14</t>
  </si>
  <si>
    <t>اسنادخزانه-م5بودجه01-041015</t>
  </si>
  <si>
    <t>1404/10/14</t>
  </si>
  <si>
    <t>بانک ملت</t>
  </si>
  <si>
    <t>پالایش نفت اصفهان</t>
  </si>
  <si>
    <t>بانک گردشگری اقدسیه</t>
  </si>
  <si>
    <t>1402/04/12</t>
  </si>
  <si>
    <t>141.9967.1452725.1</t>
  </si>
  <si>
    <t>1403/08/21</t>
  </si>
  <si>
    <t>1403/06/26</t>
  </si>
  <si>
    <t>141.333.1452725.1</t>
  </si>
  <si>
    <t>1402/07/27</t>
  </si>
  <si>
    <t>پویا زرکان آق دره</t>
  </si>
  <si>
    <t>فولاد امیرکبیرکاشان</t>
  </si>
  <si>
    <t>اسنادخزانه-م7بودجه01-040714</t>
  </si>
  <si>
    <t>1404/07/13</t>
  </si>
  <si>
    <t>صندوق سرمایه‌گذاری مشترک گنجینه آوا نوین</t>
  </si>
  <si>
    <t>مدیریت نوسانات NAV</t>
  </si>
  <si>
    <t>آهن و فولاد غدیر ایرانیان</t>
  </si>
  <si>
    <t>صنایع‌ کاشی‌ و سرامیک‌ سینا</t>
  </si>
  <si>
    <t>توسعه‌ صنایع‌ بهشهر(هلدینگ</t>
  </si>
  <si>
    <t xml:space="preserve"> 1403/01/31</t>
  </si>
  <si>
    <t>026660345000000559</t>
  </si>
  <si>
    <t>1403/01/11</t>
  </si>
  <si>
    <t>برای ماه منتهی به  1403/02/31</t>
  </si>
  <si>
    <t xml:space="preserve"> 1403/02/31</t>
  </si>
  <si>
    <t>از ابتدای سال مالی تا  1403/02/31</t>
  </si>
  <si>
    <t>0.67%</t>
  </si>
  <si>
    <t>1403/02/01</t>
  </si>
  <si>
    <t>1403/07/23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</si>
</sst>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5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b/>
      <u/>
      <sz val="14"/>
      <name val="B Zar"/>
      <charset val="178"/>
    </font>
    <font>
      <sz val="16"/>
      <name val="B Zar"/>
      <charset val="178"/>
    </font>
    <font>
      <b/>
      <sz val="24"/>
      <name val="B Zar"/>
      <charset val="178"/>
    </font>
    <font>
      <b/>
      <sz val="26"/>
      <color rgb="FF000000"/>
      <name val="B Zar"/>
      <charset val="178"/>
    </font>
    <font>
      <sz val="22"/>
      <name val="B Zar"/>
      <charset val="178"/>
    </font>
    <font>
      <b/>
      <sz val="22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7" fillId="0" borderId="0" xfId="0" applyFont="1" applyAlignment="1">
      <alignment horizontal="center" vertical="center"/>
    </xf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4" fontId="9" fillId="0" borderId="0" xfId="1" applyNumberFormat="1" applyFont="1"/>
    <xf numFmtId="164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right" vertical="center" indent="1" readingOrder="2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0" xfId="0" applyNumberFormat="1" applyFont="1"/>
    <xf numFmtId="10" fontId="16" fillId="0" borderId="0" xfId="0" applyNumberFormat="1" applyFont="1" applyAlignment="1">
      <alignment horizontal="right"/>
    </xf>
    <xf numFmtId="3" fontId="16" fillId="0" borderId="4" xfId="0" applyNumberFormat="1" applyFont="1" applyBorder="1"/>
    <xf numFmtId="0" fontId="16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10" fontId="16" fillId="0" borderId="4" xfId="2" applyNumberFormat="1" applyFont="1" applyBorder="1"/>
    <xf numFmtId="10" fontId="9" fillId="0" borderId="4" xfId="2" applyNumberFormat="1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21" fillId="0" borderId="0" xfId="0" applyFont="1" applyAlignment="1">
      <alignment horizontal="right" vertical="center" indent="1" readingOrder="2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64" fontId="22" fillId="0" borderId="0" xfId="1" applyNumberFormat="1" applyFont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164" fontId="22" fillId="0" borderId="4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3" fontId="4" fillId="0" borderId="4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wrapText="1"/>
    </xf>
    <xf numFmtId="0" fontId="24" fillId="0" borderId="0" xfId="0" applyFont="1"/>
    <xf numFmtId="164" fontId="22" fillId="0" borderId="4" xfId="0" applyNumberFormat="1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/>
    </xf>
    <xf numFmtId="10" fontId="16" fillId="0" borderId="0" xfId="2" applyNumberFormat="1" applyFont="1" applyBorder="1"/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64" fontId="2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4" xfId="2" applyNumberFormat="1" applyFont="1" applyBorder="1" applyAlignment="1">
      <alignment wrapText="1"/>
    </xf>
    <xf numFmtId="0" fontId="2" fillId="0" borderId="2" xfId="0" applyFont="1" applyBorder="1"/>
    <xf numFmtId="3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11" fillId="0" borderId="2" xfId="0" applyFont="1" applyBorder="1" applyAlignment="1">
      <alignment horizontal="center" vertical="center" wrapText="1"/>
    </xf>
    <xf numFmtId="10" fontId="11" fillId="0" borderId="2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581024</xdr:colOff>
      <xdr:row>32</xdr:row>
      <xdr:rowOff>285750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D9B65D-0F63-7838-CAEE-A8B975B52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90176" y="0"/>
          <a:ext cx="7639049" cy="10267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53FD-0251-437C-871F-B93CB995DFF5}">
  <sheetPr>
    <pageSetUpPr fitToPage="1"/>
  </sheetPr>
  <dimension ref="B5:J21"/>
  <sheetViews>
    <sheetView rightToLeft="1" tabSelected="1" view="pageBreakPreview" topLeftCell="A4" zoomScaleNormal="100" zoomScaleSheetLayoutView="100" workbookViewId="0">
      <selection activeCell="O13" sqref="O13"/>
    </sheetView>
  </sheetViews>
  <sheetFormatPr defaultRowHeight="24"/>
  <cols>
    <col min="1" max="1" width="7.28515625" style="26" customWidth="1"/>
    <col min="2" max="8" width="8.85546875" style="26" customWidth="1"/>
    <col min="9" max="16384" width="9.140625" style="26"/>
  </cols>
  <sheetData>
    <row r="5" spans="2:10" s="91" customFormat="1" ht="30">
      <c r="B5" s="96"/>
      <c r="C5" s="96"/>
      <c r="D5" s="96"/>
      <c r="E5" s="96"/>
      <c r="F5" s="96"/>
      <c r="G5" s="96"/>
      <c r="H5" s="96"/>
      <c r="I5" s="93"/>
    </row>
    <row r="6" spans="2:10" s="91" customFormat="1" ht="30">
      <c r="B6" s="96"/>
      <c r="C6" s="96"/>
      <c r="D6" s="96"/>
      <c r="E6" s="96"/>
      <c r="F6" s="96"/>
      <c r="G6" s="96"/>
      <c r="H6" s="96"/>
      <c r="I6" s="93"/>
    </row>
    <row r="7" spans="2:10" s="91" customFormat="1" ht="30">
      <c r="B7" s="96"/>
      <c r="C7" s="96"/>
      <c r="D7" s="96"/>
      <c r="E7" s="96"/>
      <c r="F7" s="96"/>
      <c r="G7" s="96"/>
      <c r="H7" s="96"/>
      <c r="I7" s="93"/>
    </row>
    <row r="11" spans="2:10" ht="24" customHeight="1">
      <c r="B11" s="95"/>
      <c r="C11" s="95"/>
      <c r="D11" s="95"/>
      <c r="E11" s="95"/>
      <c r="F11" s="95"/>
      <c r="G11" s="95"/>
      <c r="H11" s="95"/>
    </row>
    <row r="12" spans="2:10" ht="24" customHeight="1">
      <c r="B12" s="95"/>
      <c r="C12" s="95"/>
      <c r="D12" s="95"/>
      <c r="E12" s="95"/>
      <c r="F12" s="95"/>
      <c r="G12" s="95"/>
      <c r="H12" s="95"/>
    </row>
    <row r="13" spans="2:10" ht="24" customHeight="1">
      <c r="B13" s="95"/>
      <c r="C13" s="95"/>
      <c r="D13" s="95"/>
      <c r="E13" s="95"/>
      <c r="F13" s="95"/>
      <c r="G13" s="95"/>
      <c r="H13" s="95"/>
    </row>
    <row r="14" spans="2:10" ht="24" customHeight="1">
      <c r="B14" s="95"/>
      <c r="C14" s="95"/>
      <c r="D14" s="95"/>
      <c r="E14" s="95"/>
      <c r="F14" s="95"/>
      <c r="G14" s="95"/>
      <c r="H14" s="95"/>
      <c r="I14" s="92"/>
      <c r="J14" s="92"/>
    </row>
    <row r="15" spans="2:10" ht="24" customHeight="1">
      <c r="B15" s="95"/>
      <c r="C15" s="95"/>
      <c r="D15" s="95"/>
      <c r="E15" s="95"/>
      <c r="F15" s="95"/>
      <c r="G15" s="95"/>
      <c r="H15" s="95"/>
      <c r="I15" s="92"/>
      <c r="J15" s="92"/>
    </row>
    <row r="16" spans="2:10" ht="24" customHeight="1">
      <c r="B16" s="95"/>
      <c r="C16" s="95"/>
      <c r="D16" s="95"/>
      <c r="E16" s="95"/>
      <c r="F16" s="95"/>
      <c r="G16" s="95"/>
      <c r="H16" s="95"/>
      <c r="I16" s="92"/>
      <c r="J16" s="92"/>
    </row>
    <row r="17" spans="2:10" ht="24" customHeight="1">
      <c r="B17" s="95"/>
      <c r="C17" s="95"/>
      <c r="D17" s="95"/>
      <c r="E17" s="95"/>
      <c r="F17" s="95"/>
      <c r="G17" s="95"/>
      <c r="H17" s="95"/>
      <c r="I17" s="92"/>
      <c r="J17" s="92"/>
    </row>
    <row r="18" spans="2:10" ht="24" customHeight="1">
      <c r="B18" s="95"/>
      <c r="C18" s="95"/>
      <c r="D18" s="95"/>
      <c r="E18" s="95"/>
      <c r="F18" s="95"/>
      <c r="G18" s="95"/>
      <c r="H18" s="95"/>
      <c r="I18" s="92"/>
      <c r="J18" s="92"/>
    </row>
    <row r="19" spans="2:10">
      <c r="B19" s="92"/>
      <c r="C19" s="92"/>
      <c r="D19" s="92"/>
      <c r="E19" s="92"/>
      <c r="F19" s="92"/>
      <c r="G19" s="92"/>
      <c r="H19" s="92"/>
      <c r="I19" s="92"/>
      <c r="J19" s="92"/>
    </row>
    <row r="20" spans="2:10">
      <c r="B20" s="92"/>
      <c r="C20" s="92"/>
      <c r="D20" s="92"/>
      <c r="E20" s="92"/>
      <c r="F20" s="92"/>
      <c r="I20" s="92"/>
      <c r="J20" s="92"/>
    </row>
    <row r="21" spans="2:10">
      <c r="B21" s="92"/>
      <c r="C21" s="92"/>
      <c r="D21" s="92"/>
      <c r="E21" s="92"/>
      <c r="F21" s="92"/>
      <c r="I21" s="92"/>
      <c r="J21" s="92"/>
    </row>
  </sheetData>
  <printOptions horizontalCentered="1" verticalCentered="1"/>
  <pageMargins left="0" right="0" top="0" bottom="0.75" header="0.3" footer="0.3"/>
  <pageSetup paperSize="9" scale="6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B2:AB28"/>
  <sheetViews>
    <sheetView rightToLeft="1" view="pageBreakPreview" topLeftCell="A5" zoomScale="80" zoomScaleNormal="100" zoomScaleSheetLayoutView="80" workbookViewId="0">
      <selection activeCell="T25" sqref="T25"/>
    </sheetView>
  </sheetViews>
  <sheetFormatPr defaultRowHeight="21.75" customHeight="1"/>
  <cols>
    <col min="1" max="1" width="2.7109375" style="35" customWidth="1"/>
    <col min="2" max="2" width="53.85546875" style="35" customWidth="1"/>
    <col min="3" max="3" width="1" style="35" customWidth="1"/>
    <col min="4" max="4" width="14.85546875" style="35" bestFit="1" customWidth="1"/>
    <col min="5" max="5" width="1" style="35" customWidth="1"/>
    <col min="6" max="6" width="11.7109375" style="35" customWidth="1"/>
    <col min="7" max="7" width="1" style="35" customWidth="1"/>
    <col min="8" max="8" width="6" style="35" bestFit="1" customWidth="1"/>
    <col min="9" max="9" width="1" style="35" customWidth="1"/>
    <col min="10" max="10" width="15.42578125" style="35" bestFit="1" customWidth="1"/>
    <col min="11" max="11" width="1" style="35" customWidth="1"/>
    <col min="12" max="12" width="12" style="35" bestFit="1" customWidth="1"/>
    <col min="13" max="13" width="1" style="35" customWidth="1"/>
    <col min="14" max="14" width="15.42578125" style="35" bestFit="1" customWidth="1"/>
    <col min="15" max="15" width="1" style="35" customWidth="1"/>
    <col min="16" max="16" width="16.5703125" style="35" bestFit="1" customWidth="1"/>
    <col min="17" max="17" width="1" style="35" customWidth="1"/>
    <col min="18" max="18" width="12" style="35" bestFit="1" customWidth="1"/>
    <col min="19" max="19" width="1" style="35" customWidth="1"/>
    <col min="20" max="20" width="16.5703125" style="35" bestFit="1" customWidth="1"/>
    <col min="21" max="21" width="1" style="35" customWidth="1"/>
    <col min="22" max="22" width="9.140625" style="35" customWidth="1"/>
    <col min="23" max="16384" width="9.140625" style="35"/>
  </cols>
  <sheetData>
    <row r="2" spans="2:28" ht="27" customHeight="1">
      <c r="B2" s="149" t="s">
        <v>185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2:28" ht="27" customHeight="1">
      <c r="B3" s="149" t="s">
        <v>43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2:28" ht="27" customHeight="1">
      <c r="B4" s="149" t="s">
        <v>193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2:28" s="36" customFormat="1" ht="21.75" customHeight="1"/>
    <row r="6" spans="2:28" s="2" customFormat="1" ht="21.75" customHeight="1">
      <c r="B6" s="14" t="s">
        <v>104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6" customFormat="1" ht="21.75" customHeight="1">
      <c r="B8" s="148" t="s">
        <v>44</v>
      </c>
      <c r="C8" s="148" t="s">
        <v>44</v>
      </c>
      <c r="D8" s="148" t="s">
        <v>44</v>
      </c>
      <c r="E8" s="148" t="s">
        <v>44</v>
      </c>
      <c r="F8" s="148" t="s">
        <v>44</v>
      </c>
      <c r="G8" s="148" t="s">
        <v>44</v>
      </c>
      <c r="H8" s="148" t="s">
        <v>44</v>
      </c>
      <c r="J8" s="148" t="s">
        <v>45</v>
      </c>
      <c r="K8" s="148" t="s">
        <v>45</v>
      </c>
      <c r="L8" s="148" t="s">
        <v>45</v>
      </c>
      <c r="M8" s="148" t="s">
        <v>45</v>
      </c>
      <c r="N8" s="148" t="s">
        <v>45</v>
      </c>
      <c r="P8" s="148" t="s">
        <v>46</v>
      </c>
      <c r="Q8" s="148" t="s">
        <v>46</v>
      </c>
      <c r="R8" s="148" t="s">
        <v>46</v>
      </c>
      <c r="S8" s="148" t="s">
        <v>46</v>
      </c>
      <c r="T8" s="148" t="s">
        <v>46</v>
      </c>
    </row>
    <row r="9" spans="2:28" s="38" customFormat="1" ht="58.5" customHeight="1">
      <c r="B9" s="147" t="s">
        <v>47</v>
      </c>
      <c r="C9" s="41"/>
      <c r="D9" s="147" t="s">
        <v>149</v>
      </c>
      <c r="E9" s="41"/>
      <c r="F9" s="147" t="s">
        <v>22</v>
      </c>
      <c r="G9" s="41"/>
      <c r="H9" s="147" t="s">
        <v>23</v>
      </c>
      <c r="J9" s="147" t="s">
        <v>48</v>
      </c>
      <c r="K9" s="41"/>
      <c r="L9" s="147" t="s">
        <v>49</v>
      </c>
      <c r="M9" s="41"/>
      <c r="N9" s="147" t="s">
        <v>50</v>
      </c>
      <c r="P9" s="147" t="s">
        <v>48</v>
      </c>
      <c r="Q9" s="41"/>
      <c r="R9" s="147" t="s">
        <v>49</v>
      </c>
      <c r="S9" s="41"/>
      <c r="T9" s="147" t="s">
        <v>50</v>
      </c>
    </row>
    <row r="10" spans="2:28" s="36" customFormat="1" ht="21.75" customHeight="1">
      <c r="B10" s="36" t="s">
        <v>174</v>
      </c>
      <c r="D10" s="37">
        <v>27</v>
      </c>
      <c r="F10" s="36" t="s">
        <v>51</v>
      </c>
      <c r="H10" s="37">
        <v>23</v>
      </c>
      <c r="J10" s="39">
        <v>643795847</v>
      </c>
      <c r="K10" s="40"/>
      <c r="L10" s="39">
        <v>-141541</v>
      </c>
      <c r="M10" s="40"/>
      <c r="N10" s="39">
        <v>643937388</v>
      </c>
      <c r="O10" s="40"/>
      <c r="P10" s="39">
        <v>1322981041</v>
      </c>
      <c r="Q10" s="40"/>
      <c r="R10" s="39">
        <v>1737696</v>
      </c>
      <c r="S10" s="40"/>
      <c r="T10" s="39">
        <v>1321243345</v>
      </c>
    </row>
    <row r="11" spans="2:28" s="36" customFormat="1" ht="21.75" customHeight="1">
      <c r="B11" s="36" t="s">
        <v>154</v>
      </c>
      <c r="D11" s="37">
        <v>11</v>
      </c>
      <c r="F11" s="36" t="s">
        <v>51</v>
      </c>
      <c r="H11" s="37">
        <v>20.5</v>
      </c>
      <c r="J11" s="39">
        <v>739599722</v>
      </c>
      <c r="K11" s="40"/>
      <c r="L11" s="39">
        <v>-122444</v>
      </c>
      <c r="M11" s="40"/>
      <c r="N11" s="39">
        <v>739722166</v>
      </c>
      <c r="O11" s="40"/>
      <c r="P11" s="39">
        <v>1092468562</v>
      </c>
      <c r="Q11" s="40"/>
      <c r="R11" s="39">
        <v>2038339</v>
      </c>
      <c r="S11" s="40"/>
      <c r="T11" s="39">
        <v>1090430223</v>
      </c>
    </row>
    <row r="12" spans="2:28" s="36" customFormat="1" ht="21.75" customHeight="1">
      <c r="B12" s="36" t="s">
        <v>151</v>
      </c>
      <c r="D12" s="37">
        <v>10</v>
      </c>
      <c r="F12" s="36" t="s">
        <v>51</v>
      </c>
      <c r="H12" s="37">
        <v>22</v>
      </c>
      <c r="J12" s="39">
        <v>379625358</v>
      </c>
      <c r="K12" s="40"/>
      <c r="L12" s="39">
        <v>-168802</v>
      </c>
      <c r="M12" s="40"/>
      <c r="N12" s="39">
        <v>379794160</v>
      </c>
      <c r="O12" s="40"/>
      <c r="P12" s="39">
        <v>789754487</v>
      </c>
      <c r="Q12" s="40"/>
      <c r="R12" s="39">
        <v>1371968</v>
      </c>
      <c r="S12" s="40"/>
      <c r="T12" s="39">
        <v>788382519</v>
      </c>
    </row>
    <row r="13" spans="2:28" s="36" customFormat="1" ht="21.75" customHeight="1">
      <c r="B13" s="36" t="s">
        <v>151</v>
      </c>
      <c r="D13" s="37">
        <v>13</v>
      </c>
      <c r="F13" s="36" t="s">
        <v>51</v>
      </c>
      <c r="H13" s="37">
        <v>22</v>
      </c>
      <c r="J13" s="39">
        <v>212328766</v>
      </c>
      <c r="K13" s="40"/>
      <c r="L13" s="39">
        <v>-42485</v>
      </c>
      <c r="M13" s="40"/>
      <c r="N13" s="39">
        <v>212371251</v>
      </c>
      <c r="O13" s="40"/>
      <c r="P13" s="39">
        <v>422700785</v>
      </c>
      <c r="Q13" s="40"/>
      <c r="R13" s="39">
        <v>843037</v>
      </c>
      <c r="S13" s="40"/>
      <c r="T13" s="39">
        <v>421857748</v>
      </c>
    </row>
    <row r="14" spans="2:28" s="36" customFormat="1" ht="21.75" customHeight="1">
      <c r="B14" s="36" t="s">
        <v>154</v>
      </c>
      <c r="D14" s="37">
        <v>18</v>
      </c>
      <c r="F14" s="36" t="s">
        <v>51</v>
      </c>
      <c r="H14" s="37">
        <v>22</v>
      </c>
      <c r="J14" s="39">
        <v>0</v>
      </c>
      <c r="K14" s="40"/>
      <c r="L14" s="39">
        <v>0</v>
      </c>
      <c r="M14" s="40"/>
      <c r="N14" s="39">
        <v>0</v>
      </c>
      <c r="O14" s="40"/>
      <c r="P14" s="39">
        <v>168430497</v>
      </c>
      <c r="Q14" s="40"/>
      <c r="R14" s="39">
        <v>0</v>
      </c>
      <c r="S14" s="40"/>
      <c r="T14" s="39">
        <v>168430497</v>
      </c>
    </row>
    <row r="15" spans="2:28" s="36" customFormat="1" ht="21.75" customHeight="1">
      <c r="B15" s="36" t="s">
        <v>154</v>
      </c>
      <c r="D15" s="37">
        <v>20</v>
      </c>
      <c r="F15" s="36" t="s">
        <v>51</v>
      </c>
      <c r="H15" s="37">
        <v>22</v>
      </c>
      <c r="J15" s="39">
        <v>3142077</v>
      </c>
      <c r="K15" s="40"/>
      <c r="L15" s="39">
        <v>0</v>
      </c>
      <c r="M15" s="40"/>
      <c r="N15" s="39">
        <v>3142077</v>
      </c>
      <c r="O15" s="40"/>
      <c r="P15" s="39">
        <v>91168149</v>
      </c>
      <c r="Q15" s="40"/>
      <c r="R15" s="39">
        <v>0</v>
      </c>
      <c r="S15" s="40"/>
      <c r="T15" s="39">
        <v>91168149</v>
      </c>
    </row>
    <row r="16" spans="2:28" s="36" customFormat="1" ht="21.75" customHeight="1">
      <c r="B16" s="36" t="s">
        <v>129</v>
      </c>
      <c r="D16" s="37" t="s">
        <v>51</v>
      </c>
      <c r="F16" s="36" t="s">
        <v>131</v>
      </c>
      <c r="H16" s="37">
        <v>18</v>
      </c>
      <c r="J16" s="39">
        <v>34761886</v>
      </c>
      <c r="K16" s="40"/>
      <c r="L16" s="39" t="s">
        <v>51</v>
      </c>
      <c r="M16" s="40"/>
      <c r="N16" s="39">
        <v>34761886</v>
      </c>
      <c r="O16" s="40"/>
      <c r="P16" s="39">
        <v>68437644</v>
      </c>
      <c r="Q16" s="40"/>
      <c r="R16" s="39" t="s">
        <v>51</v>
      </c>
      <c r="S16" s="40"/>
      <c r="T16" s="39">
        <v>68437644</v>
      </c>
    </row>
    <row r="17" spans="2:20" s="36" customFormat="1" ht="21.75" customHeight="1">
      <c r="B17" s="36" t="s">
        <v>132</v>
      </c>
      <c r="D17" s="37">
        <v>9</v>
      </c>
      <c r="F17" s="36" t="s">
        <v>51</v>
      </c>
      <c r="H17" s="37">
        <v>0</v>
      </c>
      <c r="J17" s="39">
        <v>101136</v>
      </c>
      <c r="K17" s="40"/>
      <c r="L17" s="39">
        <v>0</v>
      </c>
      <c r="M17" s="40"/>
      <c r="N17" s="39">
        <v>101136</v>
      </c>
      <c r="O17" s="40"/>
      <c r="P17" s="39">
        <v>209039</v>
      </c>
      <c r="Q17" s="40"/>
      <c r="R17" s="39">
        <v>0</v>
      </c>
      <c r="S17" s="40"/>
      <c r="T17" s="39">
        <v>209039</v>
      </c>
    </row>
    <row r="18" spans="2:20" s="36" customFormat="1" ht="21.75" customHeight="1">
      <c r="B18" s="36" t="s">
        <v>100</v>
      </c>
      <c r="D18" s="37">
        <v>16</v>
      </c>
      <c r="F18" s="36" t="s">
        <v>51</v>
      </c>
      <c r="H18" s="37">
        <v>0</v>
      </c>
      <c r="J18" s="39">
        <v>32093</v>
      </c>
      <c r="K18" s="40"/>
      <c r="L18" s="39">
        <v>0</v>
      </c>
      <c r="M18" s="40"/>
      <c r="N18" s="39">
        <v>32093</v>
      </c>
      <c r="O18" s="40"/>
      <c r="P18" s="39">
        <v>92802</v>
      </c>
      <c r="Q18" s="40"/>
      <c r="R18" s="39">
        <v>0</v>
      </c>
      <c r="S18" s="40"/>
      <c r="T18" s="39">
        <v>92802</v>
      </c>
    </row>
    <row r="19" spans="2:20" s="36" customFormat="1" ht="21.75" customHeight="1">
      <c r="B19" s="36" t="s">
        <v>117</v>
      </c>
      <c r="D19" s="37">
        <v>15</v>
      </c>
      <c r="F19" s="36" t="s">
        <v>51</v>
      </c>
      <c r="H19" s="37">
        <v>0</v>
      </c>
      <c r="J19" s="39">
        <v>34519</v>
      </c>
      <c r="K19" s="40"/>
      <c r="L19" s="39">
        <v>0</v>
      </c>
      <c r="M19" s="40"/>
      <c r="N19" s="39">
        <v>34519</v>
      </c>
      <c r="O19" s="40"/>
      <c r="P19" s="39">
        <v>69049</v>
      </c>
      <c r="Q19" s="40"/>
      <c r="R19" s="39">
        <v>0</v>
      </c>
      <c r="S19" s="40"/>
      <c r="T19" s="39">
        <v>69049</v>
      </c>
    </row>
    <row r="20" spans="2:20" s="36" customFormat="1" ht="21.75" customHeight="1">
      <c r="B20" s="36" t="s">
        <v>174</v>
      </c>
      <c r="D20" s="37">
        <v>12</v>
      </c>
      <c r="F20" s="36" t="s">
        <v>51</v>
      </c>
      <c r="H20" s="37">
        <v>0</v>
      </c>
      <c r="J20" s="39">
        <v>4034</v>
      </c>
      <c r="K20" s="40"/>
      <c r="L20" s="39">
        <v>0</v>
      </c>
      <c r="M20" s="40"/>
      <c r="N20" s="39">
        <v>4034</v>
      </c>
      <c r="O20" s="40"/>
      <c r="P20" s="39">
        <v>9794</v>
      </c>
      <c r="Q20" s="40"/>
      <c r="R20" s="39">
        <v>0</v>
      </c>
      <c r="S20" s="40"/>
      <c r="T20" s="39">
        <v>9794</v>
      </c>
    </row>
    <row r="21" spans="2:20" s="36" customFormat="1" ht="21.75" customHeight="1">
      <c r="B21" s="36" t="s">
        <v>154</v>
      </c>
      <c r="D21" s="37">
        <v>18</v>
      </c>
      <c r="F21" s="36" t="s">
        <v>51</v>
      </c>
      <c r="H21" s="37">
        <v>0</v>
      </c>
      <c r="J21" s="39">
        <v>4023</v>
      </c>
      <c r="K21" s="40"/>
      <c r="L21" s="39">
        <v>0</v>
      </c>
      <c r="M21" s="40"/>
      <c r="N21" s="39">
        <v>4023</v>
      </c>
      <c r="O21" s="40"/>
      <c r="P21" s="39">
        <v>7786</v>
      </c>
      <c r="Q21" s="40"/>
      <c r="R21" s="39">
        <v>0</v>
      </c>
      <c r="S21" s="40"/>
      <c r="T21" s="39">
        <v>7786</v>
      </c>
    </row>
    <row r="22" spans="2:20" s="36" customFormat="1" ht="21.75" customHeight="1">
      <c r="B22" s="36" t="s">
        <v>151</v>
      </c>
      <c r="D22" s="37">
        <v>9</v>
      </c>
      <c r="F22" s="36" t="s">
        <v>51</v>
      </c>
      <c r="H22" s="37">
        <v>0</v>
      </c>
      <c r="J22" s="39">
        <v>3604</v>
      </c>
      <c r="K22" s="40"/>
      <c r="L22" s="39">
        <v>0</v>
      </c>
      <c r="M22" s="40"/>
      <c r="N22" s="39">
        <v>3604</v>
      </c>
      <c r="O22" s="40"/>
      <c r="P22" s="39">
        <v>6976</v>
      </c>
      <c r="Q22" s="40"/>
      <c r="R22" s="39">
        <v>0</v>
      </c>
      <c r="S22" s="40"/>
      <c r="T22" s="39">
        <v>6976</v>
      </c>
    </row>
    <row r="23" spans="2:20" s="36" customFormat="1" ht="21.75" customHeight="1">
      <c r="B23" s="36" t="s">
        <v>123</v>
      </c>
      <c r="D23" s="37">
        <v>24</v>
      </c>
      <c r="F23" s="36" t="s">
        <v>51</v>
      </c>
      <c r="H23" s="37">
        <v>0</v>
      </c>
      <c r="J23" s="39">
        <v>3541</v>
      </c>
      <c r="K23" s="40"/>
      <c r="L23" s="39">
        <v>0</v>
      </c>
      <c r="M23" s="40"/>
      <c r="N23" s="39">
        <v>3541</v>
      </c>
      <c r="O23" s="40"/>
      <c r="P23" s="39">
        <v>6842</v>
      </c>
      <c r="Q23" s="40"/>
      <c r="R23" s="39">
        <v>0</v>
      </c>
      <c r="S23" s="40"/>
      <c r="T23" s="39">
        <v>6842</v>
      </c>
    </row>
    <row r="24" spans="2:20" s="36" customFormat="1" ht="21.75" customHeight="1">
      <c r="B24" s="36" t="s">
        <v>135</v>
      </c>
      <c r="D24" s="37">
        <v>9</v>
      </c>
      <c r="F24" s="36" t="s">
        <v>51</v>
      </c>
      <c r="H24" s="37">
        <v>0</v>
      </c>
      <c r="J24" s="39">
        <v>1973</v>
      </c>
      <c r="K24" s="40"/>
      <c r="L24" s="39">
        <v>0</v>
      </c>
      <c r="M24" s="40"/>
      <c r="N24" s="39">
        <v>1973</v>
      </c>
      <c r="O24" s="40"/>
      <c r="P24" s="39">
        <v>3851</v>
      </c>
      <c r="Q24" s="40"/>
      <c r="R24" s="39">
        <v>0</v>
      </c>
      <c r="S24" s="40"/>
      <c r="T24" s="39">
        <v>3851</v>
      </c>
    </row>
    <row r="25" spans="2:20" s="36" customFormat="1" ht="21.75" customHeight="1" thickBot="1">
      <c r="B25" s="150" t="s">
        <v>78</v>
      </c>
      <c r="C25" s="150"/>
      <c r="D25" s="150"/>
      <c r="E25" s="150"/>
      <c r="F25" s="150"/>
      <c r="G25" s="150"/>
      <c r="H25" s="150"/>
      <c r="J25" s="43">
        <f>SUM(J10:J24)</f>
        <v>2013438579</v>
      </c>
      <c r="L25" s="43">
        <f>SUM(L10:L24)</f>
        <v>-475272</v>
      </c>
      <c r="N25" s="43">
        <f>SUM(N10:N24)</f>
        <v>2013913851</v>
      </c>
      <c r="P25" s="43">
        <f>SUM(P10:P24)</f>
        <v>3956347304</v>
      </c>
      <c r="R25" s="43">
        <f>SUM(R10:R24)</f>
        <v>5991040</v>
      </c>
      <c r="T25" s="43">
        <f>SUM(T10:T24)</f>
        <v>3950356264</v>
      </c>
    </row>
    <row r="26" spans="2:20" ht="21.75" customHeight="1" thickTop="1"/>
    <row r="28" spans="2:20" ht="21.75" customHeight="1">
      <c r="J28" s="64">
        <v>9</v>
      </c>
    </row>
  </sheetData>
  <sortState xmlns:xlrd2="http://schemas.microsoft.com/office/spreadsheetml/2017/richdata2" ref="B10:T24">
    <sortCondition descending="1" ref="T10:T24"/>
  </sortState>
  <mergeCells count="17">
    <mergeCell ref="B25:H25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  <mergeCell ref="B8:H8"/>
    <mergeCell ref="B2:T2"/>
    <mergeCell ref="B3:T3"/>
    <mergeCell ref="B4:T4"/>
  </mergeCells>
  <printOptions horizontalCentered="1" verticalCentered="1"/>
  <pageMargins left="0.2" right="0.2" top="0" bottom="0" header="0" footer="0"/>
  <pageSetup paperSize="9" scale="7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  <pageSetUpPr fitToPage="1"/>
  </sheetPr>
  <dimension ref="B2:AB23"/>
  <sheetViews>
    <sheetView rightToLeft="1" view="pageBreakPreview" zoomScale="80" zoomScaleNormal="60" zoomScaleSheetLayoutView="80" workbookViewId="0">
      <selection activeCell="V22" sqref="V22"/>
    </sheetView>
  </sheetViews>
  <sheetFormatPr defaultRowHeight="21"/>
  <cols>
    <col min="1" max="1" width="2.85546875" style="4" customWidth="1"/>
    <col min="2" max="2" width="33.42578125" style="4" customWidth="1"/>
    <col min="3" max="3" width="1" style="4" customWidth="1"/>
    <col min="4" max="4" width="14.8554687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51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9.140625" style="4"/>
    <col min="26" max="26" width="13" style="4" bestFit="1" customWidth="1"/>
    <col min="27" max="16384" width="9.140625" style="4"/>
  </cols>
  <sheetData>
    <row r="2" spans="2:28" ht="33">
      <c r="B2" s="135" t="s">
        <v>185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</row>
    <row r="3" spans="2:28" ht="33">
      <c r="B3" s="135" t="s">
        <v>43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</row>
    <row r="4" spans="2:28" ht="33">
      <c r="B4" s="135" t="s">
        <v>193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</row>
    <row r="7" spans="2:28" s="2" customFormat="1" ht="30">
      <c r="B7" s="14" t="s">
        <v>105</v>
      </c>
      <c r="E7" s="13"/>
      <c r="F7" s="13"/>
      <c r="G7" s="13"/>
      <c r="H7" s="13"/>
      <c r="I7" s="13"/>
      <c r="J7" s="13"/>
      <c r="K7" s="13"/>
      <c r="L7" s="108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>
      <c r="B8" s="123" t="s">
        <v>1</v>
      </c>
      <c r="D8" s="124" t="s">
        <v>45</v>
      </c>
      <c r="E8" s="124" t="s">
        <v>45</v>
      </c>
      <c r="F8" s="124" t="s">
        <v>45</v>
      </c>
      <c r="G8" s="124" t="s">
        <v>45</v>
      </c>
      <c r="H8" s="124" t="s">
        <v>45</v>
      </c>
      <c r="I8" s="124" t="s">
        <v>45</v>
      </c>
      <c r="J8" s="124" t="s">
        <v>45</v>
      </c>
      <c r="K8" s="124" t="s">
        <v>45</v>
      </c>
      <c r="L8" s="124" t="s">
        <v>45</v>
      </c>
      <c r="N8" s="124" t="s">
        <v>46</v>
      </c>
      <c r="O8" s="124" t="s">
        <v>46</v>
      </c>
      <c r="P8" s="124" t="s">
        <v>46</v>
      </c>
      <c r="Q8" s="124" t="s">
        <v>46</v>
      </c>
      <c r="R8" s="124" t="s">
        <v>46</v>
      </c>
      <c r="S8" s="124" t="s">
        <v>46</v>
      </c>
      <c r="T8" s="124" t="s">
        <v>46</v>
      </c>
      <c r="U8" s="124" t="s">
        <v>46</v>
      </c>
      <c r="V8" s="124" t="s">
        <v>46</v>
      </c>
    </row>
    <row r="9" spans="2:28" s="48" customFormat="1" ht="55.5" customHeight="1">
      <c r="B9" s="123" t="s">
        <v>1</v>
      </c>
      <c r="D9" s="151" t="s">
        <v>63</v>
      </c>
      <c r="E9" s="49"/>
      <c r="F9" s="151" t="s">
        <v>64</v>
      </c>
      <c r="G9" s="49"/>
      <c r="H9" s="151" t="s">
        <v>65</v>
      </c>
      <c r="I9" s="49"/>
      <c r="J9" s="151" t="s">
        <v>38</v>
      </c>
      <c r="K9" s="49"/>
      <c r="L9" s="152" t="s">
        <v>66</v>
      </c>
      <c r="N9" s="151" t="s">
        <v>63</v>
      </c>
      <c r="O9" s="49"/>
      <c r="P9" s="151" t="s">
        <v>64</v>
      </c>
      <c r="Q9" s="49"/>
      <c r="R9" s="151" t="s">
        <v>65</v>
      </c>
      <c r="S9" s="49"/>
      <c r="T9" s="151" t="s">
        <v>38</v>
      </c>
      <c r="U9" s="49"/>
      <c r="V9" s="151" t="s">
        <v>66</v>
      </c>
    </row>
    <row r="10" spans="2:28">
      <c r="B10" s="4" t="s">
        <v>187</v>
      </c>
      <c r="D10" s="29">
        <v>0</v>
      </c>
      <c r="F10" s="29">
        <v>83082699</v>
      </c>
      <c r="H10" s="29">
        <v>0</v>
      </c>
      <c r="J10" s="29">
        <v>83082699</v>
      </c>
      <c r="L10" s="51">
        <v>7.1599999999999997E-2</v>
      </c>
      <c r="N10" s="29">
        <v>0</v>
      </c>
      <c r="P10" s="29">
        <v>233422821</v>
      </c>
      <c r="R10" s="29">
        <v>0</v>
      </c>
      <c r="T10" s="29">
        <v>233422821</v>
      </c>
      <c r="V10" s="51">
        <v>7.6200000000000004E-2</v>
      </c>
    </row>
    <row r="11" spans="2:28">
      <c r="B11" s="4" t="s">
        <v>181</v>
      </c>
      <c r="D11" s="29">
        <v>0</v>
      </c>
      <c r="F11" s="29">
        <v>-361794437</v>
      </c>
      <c r="H11" s="29">
        <v>0</v>
      </c>
      <c r="J11" s="29">
        <v>-361794437</v>
      </c>
      <c r="L11" s="51">
        <v>-0.31159999999999999</v>
      </c>
      <c r="N11" s="29">
        <v>0</v>
      </c>
      <c r="P11" s="29">
        <v>102910418</v>
      </c>
      <c r="R11" s="29">
        <v>0</v>
      </c>
      <c r="T11" s="29">
        <v>102910418</v>
      </c>
      <c r="V11" s="51">
        <v>3.3599999999999998E-2</v>
      </c>
      <c r="Z11" s="51"/>
    </row>
    <row r="12" spans="2:28">
      <c r="B12" s="4" t="s">
        <v>113</v>
      </c>
      <c r="D12" s="29">
        <v>0</v>
      </c>
      <c r="F12" s="29">
        <v>-3180</v>
      </c>
      <c r="H12" s="29">
        <v>0</v>
      </c>
      <c r="J12" s="29">
        <v>-3180</v>
      </c>
      <c r="L12" s="51">
        <v>0</v>
      </c>
      <c r="N12" s="29">
        <v>0</v>
      </c>
      <c r="P12" s="29">
        <v>14911</v>
      </c>
      <c r="R12" s="29">
        <v>0</v>
      </c>
      <c r="T12" s="29">
        <v>14911</v>
      </c>
      <c r="V12" s="51">
        <v>0</v>
      </c>
      <c r="Z12" s="51"/>
    </row>
    <row r="13" spans="2:28">
      <c r="B13" s="4" t="s">
        <v>162</v>
      </c>
      <c r="D13" s="29">
        <v>4871124</v>
      </c>
      <c r="F13" s="29">
        <v>-76891894</v>
      </c>
      <c r="H13" s="29">
        <v>0</v>
      </c>
      <c r="J13" s="29">
        <v>-72020770</v>
      </c>
      <c r="L13" s="51">
        <v>-6.2E-2</v>
      </c>
      <c r="N13" s="29">
        <v>4871124</v>
      </c>
      <c r="P13" s="29">
        <v>-99740219</v>
      </c>
      <c r="R13" s="29">
        <v>0</v>
      </c>
      <c r="T13" s="29">
        <v>-94869095</v>
      </c>
      <c r="V13" s="51">
        <v>-3.1E-2</v>
      </c>
      <c r="Z13" s="51"/>
    </row>
    <row r="14" spans="2:28">
      <c r="B14" s="4" t="s">
        <v>189</v>
      </c>
      <c r="D14" s="29">
        <v>0</v>
      </c>
      <c r="F14" s="29">
        <v>-49312002</v>
      </c>
      <c r="H14" s="29">
        <v>0</v>
      </c>
      <c r="J14" s="29">
        <v>-49312002</v>
      </c>
      <c r="L14" s="51">
        <v>-4.2500000000000003E-2</v>
      </c>
      <c r="N14" s="29">
        <v>0</v>
      </c>
      <c r="P14" s="29">
        <v>-96307334</v>
      </c>
      <c r="R14" s="29">
        <v>0</v>
      </c>
      <c r="T14" s="29">
        <v>-96307334</v>
      </c>
      <c r="V14" s="51">
        <v>-3.1399999999999997E-2</v>
      </c>
      <c r="Z14" s="51"/>
    </row>
    <row r="15" spans="2:28">
      <c r="B15" s="4" t="s">
        <v>188</v>
      </c>
      <c r="D15" s="29">
        <v>0</v>
      </c>
      <c r="F15" s="29">
        <v>-116661707</v>
      </c>
      <c r="H15" s="29">
        <v>0</v>
      </c>
      <c r="J15" s="29">
        <v>-116661707</v>
      </c>
      <c r="L15" s="51">
        <v>-0.10050000000000001</v>
      </c>
      <c r="N15" s="29">
        <v>0</v>
      </c>
      <c r="P15" s="29">
        <v>-123953064</v>
      </c>
      <c r="R15" s="29">
        <v>0</v>
      </c>
      <c r="T15" s="29">
        <v>-123953064</v>
      </c>
      <c r="V15" s="51">
        <v>-4.0500000000000001E-2</v>
      </c>
      <c r="Z15" s="51"/>
    </row>
    <row r="16" spans="2:28">
      <c r="B16" s="4" t="s">
        <v>173</v>
      </c>
      <c r="D16" s="29">
        <v>0</v>
      </c>
      <c r="F16" s="29">
        <v>-223293640</v>
      </c>
      <c r="H16" s="29">
        <v>0</v>
      </c>
      <c r="J16" s="29">
        <v>-223293640</v>
      </c>
      <c r="L16" s="51">
        <v>-0.1923</v>
      </c>
      <c r="N16" s="29">
        <v>0</v>
      </c>
      <c r="P16" s="29">
        <v>-145626286</v>
      </c>
      <c r="R16" s="29">
        <v>0</v>
      </c>
      <c r="T16" s="29">
        <v>-145626286</v>
      </c>
      <c r="V16" s="51">
        <v>-4.7600000000000003E-2</v>
      </c>
      <c r="Z16" s="51"/>
    </row>
    <row r="17" spans="2:26">
      <c r="B17" s="4" t="s">
        <v>146</v>
      </c>
      <c r="D17" s="29">
        <v>0</v>
      </c>
      <c r="F17" s="29">
        <v>-319366633</v>
      </c>
      <c r="H17" s="29">
        <v>0</v>
      </c>
      <c r="J17" s="29">
        <v>-319366633</v>
      </c>
      <c r="L17" s="51">
        <v>-0.27510000000000001</v>
      </c>
      <c r="N17" s="29">
        <v>0</v>
      </c>
      <c r="P17" s="29">
        <v>-221912844</v>
      </c>
      <c r="R17" s="29">
        <v>0</v>
      </c>
      <c r="T17" s="29">
        <v>-221912844</v>
      </c>
      <c r="V17" s="51">
        <v>-7.2499999999999995E-2</v>
      </c>
      <c r="Z17" s="51"/>
    </row>
    <row r="18" spans="2:26">
      <c r="B18" s="4" t="s">
        <v>182</v>
      </c>
      <c r="D18" s="29">
        <v>0</v>
      </c>
      <c r="F18" s="29">
        <v>-285583208</v>
      </c>
      <c r="H18" s="29">
        <v>0</v>
      </c>
      <c r="J18" s="29">
        <v>-285583208</v>
      </c>
      <c r="L18" s="51">
        <v>-0.246</v>
      </c>
      <c r="N18" s="29">
        <v>0</v>
      </c>
      <c r="P18" s="29">
        <v>-227559952</v>
      </c>
      <c r="R18" s="29">
        <v>0</v>
      </c>
      <c r="T18" s="29">
        <v>-227559952</v>
      </c>
      <c r="V18" s="51">
        <v>-7.4300000000000005E-2</v>
      </c>
      <c r="Z18" s="51"/>
    </row>
    <row r="19" spans="2:26">
      <c r="B19" s="4" t="s">
        <v>163</v>
      </c>
      <c r="D19" s="29">
        <v>0</v>
      </c>
      <c r="F19" s="29">
        <v>-295357115</v>
      </c>
      <c r="H19" s="29">
        <v>0</v>
      </c>
      <c r="J19" s="29">
        <v>-295357115</v>
      </c>
      <c r="L19" s="51">
        <v>-0.25440000000000002</v>
      </c>
      <c r="N19" s="29">
        <v>0</v>
      </c>
      <c r="P19" s="29">
        <v>-378401822</v>
      </c>
      <c r="R19" s="29">
        <v>0</v>
      </c>
      <c r="T19" s="29">
        <v>-378401822</v>
      </c>
      <c r="V19" s="51">
        <v>-0.1236</v>
      </c>
      <c r="Z19" s="51"/>
    </row>
    <row r="20" spans="2:26">
      <c r="B20" s="4" t="s">
        <v>172</v>
      </c>
      <c r="D20" s="29">
        <v>0</v>
      </c>
      <c r="F20" s="29">
        <v>-1083905888</v>
      </c>
      <c r="H20" s="29">
        <v>0</v>
      </c>
      <c r="J20" s="29">
        <v>-1083905888</v>
      </c>
      <c r="L20" s="51">
        <v>-0.9335</v>
      </c>
      <c r="N20" s="29">
        <v>0</v>
      </c>
      <c r="P20" s="29">
        <v>-1025919153</v>
      </c>
      <c r="R20" s="29">
        <v>0</v>
      </c>
      <c r="T20" s="29">
        <v>-1025919153</v>
      </c>
      <c r="V20" s="51">
        <v>-0.33500000000000002</v>
      </c>
      <c r="Z20" s="51"/>
    </row>
    <row r="21" spans="2:26" ht="21.75" thickBot="1">
      <c r="B21" s="117" t="s">
        <v>78</v>
      </c>
      <c r="C21" s="50"/>
      <c r="D21" s="118">
        <f>SUM(D10:D20)</f>
        <v>4871124</v>
      </c>
      <c r="E21" s="50"/>
      <c r="F21" s="118">
        <f>SUM(F10:F20)</f>
        <v>-2729087005</v>
      </c>
      <c r="G21" s="50"/>
      <c r="H21" s="118">
        <f>SUM(H10:H20)</f>
        <v>0</v>
      </c>
      <c r="I21" s="50"/>
      <c r="J21" s="118">
        <f>SUM(J10:J20)</f>
        <v>-2724215881</v>
      </c>
      <c r="K21" s="50"/>
      <c r="L21" s="119">
        <f>SUM(L10:L20)</f>
        <v>-2.3462999999999998</v>
      </c>
      <c r="M21" s="50"/>
      <c r="N21" s="118">
        <f>SUM(N10:N20)</f>
        <v>4871124</v>
      </c>
      <c r="O21" s="50"/>
      <c r="P21" s="118">
        <f>SUM(P10:P20)</f>
        <v>-1983072524</v>
      </c>
      <c r="Q21" s="50"/>
      <c r="R21" s="118">
        <f>SUM(R10:R20)</f>
        <v>0</v>
      </c>
      <c r="S21" s="50"/>
      <c r="T21" s="118">
        <f>SUM(T10:T20)</f>
        <v>-1978201400</v>
      </c>
      <c r="U21" s="50"/>
      <c r="V21" s="119">
        <f>SUM(V10:V20)</f>
        <v>-0.64610000000000001</v>
      </c>
    </row>
    <row r="22" spans="2:26" ht="21.75" thickTop="1">
      <c r="J22" s="114"/>
      <c r="V22" s="51"/>
    </row>
    <row r="23" spans="2:26" ht="30">
      <c r="J23" s="114">
        <v>10</v>
      </c>
      <c r="L23" s="109"/>
    </row>
  </sheetData>
  <sortState xmlns:xlrd2="http://schemas.microsoft.com/office/spreadsheetml/2017/richdata2" ref="B10:V20">
    <sortCondition descending="1" ref="T10:T20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conditionalFormatting sqref="V10:V20">
    <cfRule type="containsText" dxfId="0" priority="1" operator="containsText" text="5.13%">
      <formula>NOT(ISERROR(SEARCH("5.13%",V10)))</formula>
    </cfRule>
  </conditionalFormatting>
  <printOptions horizontalCentered="1" verticalCentered="1"/>
  <pageMargins left="0.25" right="0.25" top="0" bottom="0" header="0" footer="0"/>
  <pageSetup paperSize="9"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  <pageSetUpPr fitToPage="1"/>
  </sheetPr>
  <dimension ref="B2:AB13"/>
  <sheetViews>
    <sheetView rightToLeft="1" view="pageBreakPreview" zoomScale="60" zoomScaleNormal="85" workbookViewId="0">
      <selection activeCell="J12" sqref="J12"/>
    </sheetView>
  </sheetViews>
  <sheetFormatPr defaultRowHeight="21"/>
  <cols>
    <col min="1" max="1" width="4.7109375" style="2" customWidth="1"/>
    <col min="2" max="2" width="43.1406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85546875" style="2" bestFit="1" customWidth="1"/>
    <col min="11" max="11" width="1" style="2" customWidth="1"/>
    <col min="12" max="12" width="13.285156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2:28" ht="30">
      <c r="B3" s="122" t="s">
        <v>43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</row>
    <row r="4" spans="2:28" ht="30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</row>
    <row r="6" spans="2:28" ht="30">
      <c r="B6" s="14" t="s">
        <v>106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5" customFormat="1" ht="24">
      <c r="B7" s="156" t="s">
        <v>1</v>
      </c>
      <c r="D7" s="154" t="s">
        <v>52</v>
      </c>
      <c r="E7" s="154" t="s">
        <v>52</v>
      </c>
      <c r="F7" s="154" t="s">
        <v>52</v>
      </c>
      <c r="G7" s="154" t="s">
        <v>52</v>
      </c>
      <c r="H7" s="154" t="s">
        <v>52</v>
      </c>
      <c r="J7" s="154" t="s">
        <v>45</v>
      </c>
      <c r="K7" s="154" t="s">
        <v>45</v>
      </c>
      <c r="L7" s="154" t="s">
        <v>45</v>
      </c>
      <c r="M7" s="154" t="s">
        <v>45</v>
      </c>
      <c r="N7" s="154" t="s">
        <v>45</v>
      </c>
      <c r="P7" s="154" t="s">
        <v>46</v>
      </c>
      <c r="Q7" s="154" t="s">
        <v>46</v>
      </c>
      <c r="R7" s="154" t="s">
        <v>46</v>
      </c>
      <c r="S7" s="154" t="s">
        <v>46</v>
      </c>
      <c r="T7" s="154" t="s">
        <v>46</v>
      </c>
    </row>
    <row r="8" spans="2:28" s="45" customFormat="1" ht="56.25" customHeight="1">
      <c r="B8" s="156" t="s">
        <v>1</v>
      </c>
      <c r="D8" s="153" t="s">
        <v>53</v>
      </c>
      <c r="E8" s="63"/>
      <c r="F8" s="153" t="s">
        <v>54</v>
      </c>
      <c r="G8" s="63"/>
      <c r="H8" s="153" t="s">
        <v>55</v>
      </c>
      <c r="J8" s="153" t="s">
        <v>56</v>
      </c>
      <c r="K8" s="63"/>
      <c r="L8" s="153" t="s">
        <v>49</v>
      </c>
      <c r="M8" s="63"/>
      <c r="N8" s="153" t="s">
        <v>57</v>
      </c>
      <c r="P8" s="153" t="s">
        <v>56</v>
      </c>
      <c r="Q8" s="63"/>
      <c r="R8" s="153" t="s">
        <v>49</v>
      </c>
      <c r="S8" s="63"/>
      <c r="T8" s="153" t="s">
        <v>57</v>
      </c>
    </row>
    <row r="9" spans="2:28" s="45" customFormat="1" ht="36" customHeight="1">
      <c r="B9" s="115" t="s">
        <v>162</v>
      </c>
      <c r="D9" s="115" t="s">
        <v>197</v>
      </c>
      <c r="F9" s="121">
        <v>15754</v>
      </c>
      <c r="H9" s="115">
        <v>320</v>
      </c>
      <c r="J9" s="3">
        <v>5041280</v>
      </c>
      <c r="K9" s="3"/>
      <c r="L9" s="3">
        <v>170156</v>
      </c>
      <c r="M9" s="3"/>
      <c r="N9" s="3">
        <v>4871124</v>
      </c>
      <c r="O9" s="3"/>
      <c r="P9" s="3">
        <v>5041280</v>
      </c>
      <c r="Q9" s="3"/>
      <c r="R9" s="3">
        <v>170156</v>
      </c>
      <c r="S9" s="3"/>
      <c r="T9" s="3">
        <v>4871124</v>
      </c>
    </row>
    <row r="10" spans="2:28" s="4" customFormat="1">
      <c r="F10" s="29"/>
      <c r="H10" s="29"/>
      <c r="J10" s="29"/>
      <c r="L10" s="29"/>
      <c r="N10" s="29"/>
      <c r="P10" s="29"/>
      <c r="R10" s="29"/>
      <c r="T10" s="29"/>
    </row>
    <row r="11" spans="2:28" ht="21.75" thickBot="1">
      <c r="B11" s="155" t="s">
        <v>78</v>
      </c>
      <c r="C11" s="155"/>
      <c r="D11" s="155"/>
      <c r="E11" s="155"/>
      <c r="F11" s="155"/>
      <c r="G11" s="155"/>
      <c r="H11" s="155"/>
      <c r="J11" s="10">
        <f>SUM(J9:J10)</f>
        <v>5041280</v>
      </c>
      <c r="L11" s="10">
        <f>SUM(L9:L10)</f>
        <v>170156</v>
      </c>
      <c r="N11" s="10">
        <f>SUM(N9:N10)</f>
        <v>4871124</v>
      </c>
      <c r="P11" s="10">
        <f>SUM(P9:P10)</f>
        <v>5041280</v>
      </c>
      <c r="R11" s="10">
        <f>SUM(R9:R10)</f>
        <v>170156</v>
      </c>
      <c r="T11" s="10">
        <f>SUM(T9:T10)</f>
        <v>4871124</v>
      </c>
    </row>
    <row r="12" spans="2:28" ht="21.75" thickTop="1"/>
    <row r="13" spans="2:28" ht="30">
      <c r="J13" s="57">
        <v>11</v>
      </c>
    </row>
  </sheetData>
  <sortState xmlns:xlrd2="http://schemas.microsoft.com/office/spreadsheetml/2017/richdata2" ref="B10:T10">
    <sortCondition descending="1" ref="T10"/>
  </sortState>
  <mergeCells count="17">
    <mergeCell ref="B11:H11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D7:H7"/>
    <mergeCell ref="B2:T2"/>
    <mergeCell ref="B3:T3"/>
    <mergeCell ref="B4:T4"/>
  </mergeCells>
  <printOptions horizontalCentered="1" verticalCentered="1"/>
  <pageMargins left="0.2" right="0.2" top="0" bottom="0" header="0" footer="0"/>
  <pageSetup paperSize="9" scale="74" orientation="landscape" r:id="rId1"/>
  <rowBreaks count="1" manualBreakCount="1">
    <brk id="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  <pageSetUpPr fitToPage="1"/>
  </sheetPr>
  <dimension ref="B2:AB34"/>
  <sheetViews>
    <sheetView rightToLeft="1" view="pageBreakPreview" topLeftCell="A15" zoomScale="80" zoomScaleNormal="100" zoomScaleSheetLayoutView="80" workbookViewId="0">
      <selection activeCell="D33" sqref="D33"/>
    </sheetView>
  </sheetViews>
  <sheetFormatPr defaultRowHeight="21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25.1406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>
      <c r="B2" s="124" t="s">
        <v>185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</row>
    <row r="3" spans="2:28" ht="30">
      <c r="B3" s="124" t="s">
        <v>43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2:28" ht="30">
      <c r="B4" s="124" t="s">
        <v>193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</row>
    <row r="5" spans="2:28" ht="61.5" customHeight="1"/>
    <row r="6" spans="2:28" s="2" customFormat="1" ht="30">
      <c r="B6" s="14" t="s">
        <v>107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27" customHeight="1">
      <c r="B8" s="123" t="s">
        <v>1</v>
      </c>
      <c r="D8" s="124" t="s">
        <v>45</v>
      </c>
      <c r="E8" s="124" t="s">
        <v>45</v>
      </c>
      <c r="F8" s="124" t="s">
        <v>45</v>
      </c>
      <c r="G8" s="124" t="s">
        <v>45</v>
      </c>
      <c r="H8" s="124" t="s">
        <v>45</v>
      </c>
      <c r="I8" s="124" t="s">
        <v>45</v>
      </c>
      <c r="J8" s="124" t="s">
        <v>45</v>
      </c>
      <c r="L8" s="124" t="s">
        <v>46</v>
      </c>
      <c r="M8" s="124" t="s">
        <v>46</v>
      </c>
      <c r="N8" s="124" t="s">
        <v>46</v>
      </c>
      <c r="O8" s="124" t="s">
        <v>46</v>
      </c>
      <c r="P8" s="124" t="s">
        <v>46</v>
      </c>
      <c r="Q8" s="124" t="s">
        <v>46</v>
      </c>
      <c r="R8" s="124" t="s">
        <v>46</v>
      </c>
    </row>
    <row r="9" spans="2:28" ht="64.5" customHeight="1">
      <c r="B9" s="123" t="s">
        <v>1</v>
      </c>
      <c r="D9" s="127" t="s">
        <v>5</v>
      </c>
      <c r="E9" s="55"/>
      <c r="F9" s="127" t="s">
        <v>59</v>
      </c>
      <c r="G9" s="55"/>
      <c r="H9" s="127" t="s">
        <v>60</v>
      </c>
      <c r="I9" s="55"/>
      <c r="J9" s="127" t="s">
        <v>61</v>
      </c>
      <c r="K9" s="44"/>
      <c r="L9" s="127" t="s">
        <v>5</v>
      </c>
      <c r="M9" s="55"/>
      <c r="N9" s="127" t="s">
        <v>59</v>
      </c>
      <c r="O9" s="55"/>
      <c r="P9" s="127" t="s">
        <v>60</v>
      </c>
      <c r="Q9" s="55"/>
      <c r="R9" s="127" t="s">
        <v>61</v>
      </c>
    </row>
    <row r="10" spans="2:28" s="5" customFormat="1" ht="21.75" customHeight="1">
      <c r="B10" s="104" t="s">
        <v>167</v>
      </c>
      <c r="D10" s="105">
        <v>21900</v>
      </c>
      <c r="F10" s="105">
        <v>19120555471</v>
      </c>
      <c r="H10" s="105">
        <v>18607728537</v>
      </c>
      <c r="J10" s="105">
        <v>512826934</v>
      </c>
      <c r="L10" s="105">
        <v>21900</v>
      </c>
      <c r="N10" s="105">
        <v>19120555471</v>
      </c>
      <c r="P10" s="105">
        <v>18838381324</v>
      </c>
      <c r="R10" s="105">
        <v>282174147</v>
      </c>
    </row>
    <row r="11" spans="2:28" s="5" customFormat="1" ht="21.75" customHeight="1">
      <c r="B11" s="5" t="s">
        <v>187</v>
      </c>
      <c r="D11" s="31">
        <v>199000</v>
      </c>
      <c r="F11" s="31">
        <v>1825841218</v>
      </c>
      <c r="H11" s="31">
        <v>1742758519</v>
      </c>
      <c r="J11" s="31">
        <v>83082699</v>
      </c>
      <c r="L11" s="31">
        <v>199000</v>
      </c>
      <c r="N11" s="31">
        <v>1825841218</v>
      </c>
      <c r="P11" s="31">
        <v>1592418397</v>
      </c>
      <c r="R11" s="31">
        <v>233422821</v>
      </c>
    </row>
    <row r="12" spans="2:28" s="5" customFormat="1" ht="21.75" customHeight="1">
      <c r="B12" s="5" t="s">
        <v>116</v>
      </c>
      <c r="D12" s="31">
        <v>10700</v>
      </c>
      <c r="F12" s="31">
        <v>9746510924</v>
      </c>
      <c r="H12" s="31">
        <v>9432009338</v>
      </c>
      <c r="J12" s="31">
        <v>314501586</v>
      </c>
      <c r="L12" s="31">
        <v>10700</v>
      </c>
      <c r="N12" s="31">
        <v>9746510924</v>
      </c>
      <c r="P12" s="31">
        <v>9589720148</v>
      </c>
      <c r="R12" s="31">
        <v>156790776</v>
      </c>
    </row>
    <row r="13" spans="2:28" s="5" customFormat="1" ht="21.75" customHeight="1">
      <c r="B13" s="5" t="s">
        <v>137</v>
      </c>
      <c r="D13" s="31">
        <v>23000</v>
      </c>
      <c r="F13" s="31">
        <v>16637943826</v>
      </c>
      <c r="H13" s="31">
        <v>16382313168</v>
      </c>
      <c r="J13" s="31">
        <v>255630658</v>
      </c>
      <c r="L13" s="31">
        <v>23000</v>
      </c>
      <c r="N13" s="31">
        <v>16637943826</v>
      </c>
      <c r="P13" s="31">
        <v>16534669552</v>
      </c>
      <c r="R13" s="31">
        <v>103274274</v>
      </c>
    </row>
    <row r="14" spans="2:28" s="5" customFormat="1" ht="21.75" customHeight="1">
      <c r="B14" s="5" t="s">
        <v>181</v>
      </c>
      <c r="D14" s="31">
        <v>32352</v>
      </c>
      <c r="F14" s="31">
        <v>1577423749</v>
      </c>
      <c r="H14" s="31">
        <v>1939218187</v>
      </c>
      <c r="J14" s="31">
        <v>-361794437</v>
      </c>
      <c r="L14" s="31">
        <v>32352</v>
      </c>
      <c r="N14" s="31">
        <v>1577423749</v>
      </c>
      <c r="P14" s="31">
        <v>1474513331</v>
      </c>
      <c r="R14" s="31">
        <v>102910418</v>
      </c>
    </row>
    <row r="15" spans="2:28" s="5" customFormat="1" ht="21.75" customHeight="1">
      <c r="B15" s="5" t="s">
        <v>114</v>
      </c>
      <c r="D15" s="31">
        <v>10860</v>
      </c>
      <c r="F15" s="31">
        <v>8955509039</v>
      </c>
      <c r="H15" s="31">
        <v>8740292015</v>
      </c>
      <c r="J15" s="31">
        <v>215217024</v>
      </c>
      <c r="L15" s="31">
        <v>10860</v>
      </c>
      <c r="N15" s="31">
        <v>8955509039</v>
      </c>
      <c r="P15" s="31">
        <v>8861673932</v>
      </c>
      <c r="R15" s="31">
        <v>93835107</v>
      </c>
    </row>
    <row r="16" spans="2:28" s="5" customFormat="1" ht="21.75" customHeight="1">
      <c r="B16" s="5" t="s">
        <v>129</v>
      </c>
      <c r="D16" s="31">
        <v>2330</v>
      </c>
      <c r="F16" s="31">
        <v>2321685078</v>
      </c>
      <c r="H16" s="31">
        <v>2284300015</v>
      </c>
      <c r="J16" s="31">
        <v>37385063</v>
      </c>
      <c r="L16" s="31">
        <v>2330</v>
      </c>
      <c r="N16" s="31">
        <v>2321685078</v>
      </c>
      <c r="P16" s="31">
        <v>2254225167</v>
      </c>
      <c r="R16" s="31">
        <v>67459911</v>
      </c>
    </row>
    <row r="17" spans="2:18" s="5" customFormat="1" ht="21.75" customHeight="1">
      <c r="B17" s="5" t="s">
        <v>96</v>
      </c>
      <c r="D17" s="31">
        <v>4600</v>
      </c>
      <c r="F17" s="31">
        <v>3932066383</v>
      </c>
      <c r="H17" s="31">
        <v>3819457997</v>
      </c>
      <c r="J17" s="31">
        <v>112608386</v>
      </c>
      <c r="L17" s="31">
        <v>4600</v>
      </c>
      <c r="N17" s="31">
        <v>3932066383</v>
      </c>
      <c r="P17" s="31">
        <v>3871343591</v>
      </c>
      <c r="R17" s="31">
        <v>60722792</v>
      </c>
    </row>
    <row r="18" spans="2:18" s="5" customFormat="1" ht="21.75" customHeight="1">
      <c r="B18" s="5" t="s">
        <v>94</v>
      </c>
      <c r="D18" s="31">
        <v>3600</v>
      </c>
      <c r="F18" s="31">
        <v>3134808512</v>
      </c>
      <c r="H18" s="31">
        <v>3020245481</v>
      </c>
      <c r="J18" s="31">
        <v>114563031</v>
      </c>
      <c r="L18" s="31">
        <v>3600</v>
      </c>
      <c r="N18" s="31">
        <v>3134808512</v>
      </c>
      <c r="P18" s="31">
        <v>3077528497</v>
      </c>
      <c r="R18" s="31">
        <v>57280015</v>
      </c>
    </row>
    <row r="19" spans="2:18" s="5" customFormat="1" ht="21.75" customHeight="1">
      <c r="B19" s="5" t="s">
        <v>139</v>
      </c>
      <c r="D19" s="31">
        <v>5800</v>
      </c>
      <c r="F19" s="31">
        <v>3985907423</v>
      </c>
      <c r="H19" s="31">
        <v>3987120804</v>
      </c>
      <c r="J19" s="31">
        <v>-1213380</v>
      </c>
      <c r="L19" s="31">
        <v>5800</v>
      </c>
      <c r="N19" s="31">
        <v>3985907423</v>
      </c>
      <c r="P19" s="31">
        <v>3966376565</v>
      </c>
      <c r="R19" s="31">
        <v>19530858</v>
      </c>
    </row>
    <row r="20" spans="2:18" s="5" customFormat="1" ht="21.75" customHeight="1">
      <c r="B20" s="5" t="s">
        <v>183</v>
      </c>
      <c r="D20" s="31">
        <v>8300</v>
      </c>
      <c r="F20" s="31">
        <v>5454435204</v>
      </c>
      <c r="H20" s="31">
        <v>5446999752</v>
      </c>
      <c r="J20" s="31">
        <v>7435452</v>
      </c>
      <c r="L20" s="31">
        <v>8300</v>
      </c>
      <c r="N20" s="31">
        <v>5454435204</v>
      </c>
      <c r="P20" s="31">
        <v>5443116056</v>
      </c>
      <c r="R20" s="31">
        <v>11319148</v>
      </c>
    </row>
    <row r="21" spans="2:18" s="5" customFormat="1" ht="21.75" customHeight="1">
      <c r="B21" s="5" t="s">
        <v>113</v>
      </c>
      <c r="D21" s="31">
        <v>4</v>
      </c>
      <c r="F21" s="31">
        <v>313722</v>
      </c>
      <c r="H21" s="31">
        <v>316903</v>
      </c>
      <c r="J21" s="31">
        <v>-3180</v>
      </c>
      <c r="L21" s="31">
        <v>4</v>
      </c>
      <c r="N21" s="31">
        <v>313722</v>
      </c>
      <c r="P21" s="31">
        <v>298811</v>
      </c>
      <c r="R21" s="31">
        <v>14911</v>
      </c>
    </row>
    <row r="22" spans="2:18" s="5" customFormat="1" ht="21.75" customHeight="1">
      <c r="B22" s="5" t="s">
        <v>164</v>
      </c>
      <c r="D22" s="31">
        <v>10000</v>
      </c>
      <c r="F22" s="31">
        <v>6240178762</v>
      </c>
      <c r="H22" s="31">
        <v>6256545795</v>
      </c>
      <c r="J22" s="31">
        <v>-16367032</v>
      </c>
      <c r="L22" s="31">
        <v>10000</v>
      </c>
      <c r="N22" s="31">
        <v>6240178762</v>
      </c>
      <c r="P22" s="31">
        <v>6257245670</v>
      </c>
      <c r="R22" s="31">
        <v>-17066907</v>
      </c>
    </row>
    <row r="23" spans="2:18" s="5" customFormat="1" ht="21.75" customHeight="1">
      <c r="B23" s="5" t="s">
        <v>170</v>
      </c>
      <c r="D23" s="31">
        <v>11000</v>
      </c>
      <c r="F23" s="31">
        <v>6670334782</v>
      </c>
      <c r="H23" s="31">
        <v>6725016869</v>
      </c>
      <c r="J23" s="31">
        <v>-54682086</v>
      </c>
      <c r="L23" s="31">
        <v>11000</v>
      </c>
      <c r="N23" s="31">
        <v>6670334782</v>
      </c>
      <c r="P23" s="31">
        <v>6727942339</v>
      </c>
      <c r="R23" s="31">
        <v>-57607556</v>
      </c>
    </row>
    <row r="24" spans="2:18" s="5" customFormat="1" ht="21.75" customHeight="1">
      <c r="B24" s="5" t="s">
        <v>189</v>
      </c>
      <c r="D24" s="31">
        <v>166467</v>
      </c>
      <c r="F24" s="31">
        <v>577678536</v>
      </c>
      <c r="H24" s="31">
        <v>626990539</v>
      </c>
      <c r="J24" s="31">
        <v>-49312002</v>
      </c>
      <c r="L24" s="31">
        <v>166467</v>
      </c>
      <c r="N24" s="31">
        <v>577678536</v>
      </c>
      <c r="P24" s="31">
        <v>673985871</v>
      </c>
      <c r="R24" s="31">
        <v>-96307334</v>
      </c>
    </row>
    <row r="25" spans="2:18" s="5" customFormat="1" ht="21.75" customHeight="1">
      <c r="B25" s="5" t="s">
        <v>162</v>
      </c>
      <c r="D25" s="31">
        <v>15754</v>
      </c>
      <c r="F25" s="31">
        <v>217521062</v>
      </c>
      <c r="H25" s="31">
        <v>294412957</v>
      </c>
      <c r="J25" s="31">
        <v>-76891894</v>
      </c>
      <c r="L25" s="31">
        <v>15754</v>
      </c>
      <c r="N25" s="31">
        <v>217521062</v>
      </c>
      <c r="P25" s="31">
        <v>317261282</v>
      </c>
      <c r="R25" s="31">
        <v>-99740219</v>
      </c>
    </row>
    <row r="26" spans="2:18" s="5" customFormat="1" ht="21.75" customHeight="1">
      <c r="B26" s="5" t="s">
        <v>188</v>
      </c>
      <c r="D26" s="31">
        <v>81500</v>
      </c>
      <c r="F26" s="31">
        <v>1395079591</v>
      </c>
      <c r="H26" s="31">
        <v>1511741299</v>
      </c>
      <c r="J26" s="31">
        <v>-116661707</v>
      </c>
      <c r="L26" s="31">
        <v>81500</v>
      </c>
      <c r="N26" s="31">
        <v>1395079591</v>
      </c>
      <c r="P26" s="31">
        <v>1519032656</v>
      </c>
      <c r="R26" s="31">
        <v>-123953064</v>
      </c>
    </row>
    <row r="27" spans="2:18" s="5" customFormat="1" ht="21.75" customHeight="1">
      <c r="B27" s="5" t="s">
        <v>173</v>
      </c>
      <c r="D27" s="31">
        <v>976653</v>
      </c>
      <c r="F27" s="31">
        <v>5349338949</v>
      </c>
      <c r="H27" s="31">
        <v>5572632590</v>
      </c>
      <c r="J27" s="31">
        <v>-223293640</v>
      </c>
      <c r="L27" s="31">
        <v>976653</v>
      </c>
      <c r="N27" s="31">
        <v>5349338949</v>
      </c>
      <c r="P27" s="31">
        <v>5494965236</v>
      </c>
      <c r="R27" s="31">
        <v>-145626286</v>
      </c>
    </row>
    <row r="28" spans="2:18" s="5" customFormat="1" ht="21.75" customHeight="1">
      <c r="B28" s="5" t="s">
        <v>146</v>
      </c>
      <c r="D28" s="31">
        <v>118117</v>
      </c>
      <c r="F28" s="31">
        <v>3120869538</v>
      </c>
      <c r="H28" s="31">
        <v>3440236172</v>
      </c>
      <c r="J28" s="31">
        <v>-319366633</v>
      </c>
      <c r="L28" s="31">
        <v>118117</v>
      </c>
      <c r="N28" s="31">
        <v>3120869538</v>
      </c>
      <c r="P28" s="31">
        <v>3342782383</v>
      </c>
      <c r="R28" s="31">
        <v>-221912844</v>
      </c>
    </row>
    <row r="29" spans="2:18" s="5" customFormat="1" ht="21.75" customHeight="1">
      <c r="B29" s="5" t="s">
        <v>182</v>
      </c>
      <c r="D29" s="31">
        <v>456020</v>
      </c>
      <c r="F29" s="31">
        <v>2121475267</v>
      </c>
      <c r="H29" s="31">
        <v>2407058476</v>
      </c>
      <c r="J29" s="31">
        <v>-285583208</v>
      </c>
      <c r="L29" s="31">
        <v>456020</v>
      </c>
      <c r="N29" s="31">
        <v>2121475267</v>
      </c>
      <c r="P29" s="31">
        <v>2349035220</v>
      </c>
      <c r="R29" s="31">
        <v>-227559952</v>
      </c>
    </row>
    <row r="30" spans="2:18" s="5" customFormat="1" ht="21.75" customHeight="1">
      <c r="B30" s="5" t="s">
        <v>163</v>
      </c>
      <c r="D30" s="31">
        <v>78813</v>
      </c>
      <c r="F30" s="31">
        <v>1970353175</v>
      </c>
      <c r="H30" s="31">
        <v>2265710291</v>
      </c>
      <c r="J30" s="31">
        <v>-295357115</v>
      </c>
      <c r="L30" s="31">
        <v>78813</v>
      </c>
      <c r="N30" s="31">
        <v>1970353175</v>
      </c>
      <c r="P30" s="31">
        <v>2348754998</v>
      </c>
      <c r="R30" s="31">
        <v>-378401822</v>
      </c>
    </row>
    <row r="31" spans="2:18" s="5" customFormat="1" ht="21.75" customHeight="1">
      <c r="B31" s="5" t="s">
        <v>172</v>
      </c>
      <c r="D31" s="31">
        <v>4487217</v>
      </c>
      <c r="F31" s="31">
        <v>9616876934</v>
      </c>
      <c r="H31" s="31">
        <v>10700782823</v>
      </c>
      <c r="J31" s="31">
        <v>-1083905888</v>
      </c>
      <c r="L31" s="31">
        <v>4487217</v>
      </c>
      <c r="N31" s="31">
        <v>9616876934</v>
      </c>
      <c r="P31" s="31">
        <v>10642796088</v>
      </c>
      <c r="R31" s="31">
        <v>-1025919153</v>
      </c>
    </row>
    <row r="32" spans="2:18" s="5" customFormat="1" ht="30.75" customHeight="1" thickBot="1">
      <c r="B32" s="106" t="s">
        <v>78</v>
      </c>
      <c r="D32" s="107">
        <f>SUM(D10:D31)</f>
        <v>6723987</v>
      </c>
      <c r="F32" s="107">
        <f>SUM(F10:F31)</f>
        <v>113972707145</v>
      </c>
      <c r="H32" s="107">
        <f>SUM(H10:H31)</f>
        <v>115203888527</v>
      </c>
      <c r="J32" s="107">
        <f>SUM(J10:J31)</f>
        <v>-1231181369</v>
      </c>
      <c r="L32" s="107">
        <f>SUM(L10:L31)</f>
        <v>6723987</v>
      </c>
      <c r="N32" s="107">
        <f>SUM(N10:N31)</f>
        <v>113972707145</v>
      </c>
      <c r="P32" s="107">
        <f>SUM(P10:P31)</f>
        <v>115178067114</v>
      </c>
      <c r="R32" s="107">
        <f>SUM(R10:R31)</f>
        <v>-1205359959</v>
      </c>
    </row>
    <row r="33" spans="10:10" ht="21.75" thickTop="1"/>
    <row r="34" spans="10:10" ht="30">
      <c r="J34" s="62">
        <v>12</v>
      </c>
    </row>
  </sheetData>
  <sortState xmlns:xlrd2="http://schemas.microsoft.com/office/spreadsheetml/2017/richdata2" ref="B10:R31">
    <sortCondition descending="1" ref="R10:R31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1" right="0.1" top="0" bottom="0" header="0" footer="0"/>
  <pageSetup paperSize="9" scale="65" orientation="landscape" r:id="rId1"/>
  <rowBreaks count="1" manualBreakCount="1">
    <brk id="1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  <pageSetUpPr fitToPage="1"/>
  </sheetPr>
  <dimension ref="B2:AB19"/>
  <sheetViews>
    <sheetView rightToLeft="1" view="pageBreakPreview" zoomScale="90" zoomScaleNormal="100" zoomScaleSheetLayoutView="90" workbookViewId="0">
      <selection activeCell="D18" sqref="D18"/>
    </sheetView>
  </sheetViews>
  <sheetFormatPr defaultRowHeight="21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</row>
    <row r="3" spans="2:28" ht="30">
      <c r="B3" s="122" t="s">
        <v>43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</row>
    <row r="4" spans="2:28" ht="30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</row>
    <row r="6" spans="2:28" ht="30">
      <c r="B6" s="14" t="s">
        <v>108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>
      <c r="B8" s="145" t="s">
        <v>1</v>
      </c>
      <c r="D8" s="122" t="s">
        <v>45</v>
      </c>
      <c r="E8" s="122" t="s">
        <v>45</v>
      </c>
      <c r="F8" s="122" t="s">
        <v>45</v>
      </c>
      <c r="G8" s="122" t="s">
        <v>45</v>
      </c>
      <c r="H8" s="122" t="s">
        <v>45</v>
      </c>
      <c r="I8" s="122" t="s">
        <v>45</v>
      </c>
      <c r="J8" s="122" t="s">
        <v>45</v>
      </c>
      <c r="L8" s="122" t="s">
        <v>46</v>
      </c>
      <c r="M8" s="122" t="s">
        <v>46</v>
      </c>
      <c r="N8" s="122" t="s">
        <v>46</v>
      </c>
      <c r="O8" s="122" t="s">
        <v>46</v>
      </c>
      <c r="P8" s="122" t="s">
        <v>46</v>
      </c>
      <c r="Q8" s="122" t="s">
        <v>46</v>
      </c>
      <c r="R8" s="122" t="s">
        <v>46</v>
      </c>
    </row>
    <row r="9" spans="2:28" s="4" customFormat="1" ht="63" customHeight="1">
      <c r="B9" s="145" t="s">
        <v>1</v>
      </c>
      <c r="D9" s="125" t="s">
        <v>5</v>
      </c>
      <c r="E9" s="50"/>
      <c r="F9" s="125" t="s">
        <v>59</v>
      </c>
      <c r="G9" s="50"/>
      <c r="H9" s="125" t="s">
        <v>60</v>
      </c>
      <c r="I9" s="50"/>
      <c r="J9" s="125" t="s">
        <v>62</v>
      </c>
      <c r="L9" s="125" t="s">
        <v>5</v>
      </c>
      <c r="M9" s="50"/>
      <c r="N9" s="125" t="s">
        <v>59</v>
      </c>
      <c r="O9" s="50"/>
      <c r="P9" s="125" t="s">
        <v>60</v>
      </c>
      <c r="Q9" s="50"/>
      <c r="R9" s="125" t="s">
        <v>62</v>
      </c>
    </row>
    <row r="10" spans="2:28" ht="24" customHeight="1">
      <c r="B10" s="46" t="s">
        <v>95</v>
      </c>
      <c r="D10" s="9">
        <v>6000</v>
      </c>
      <c r="F10" s="9">
        <v>5321035380</v>
      </c>
      <c r="H10" s="9">
        <v>5252041894</v>
      </c>
      <c r="J10" s="9">
        <v>68993486</v>
      </c>
      <c r="L10" s="9">
        <v>6000</v>
      </c>
      <c r="N10" s="9">
        <v>5321035380</v>
      </c>
      <c r="P10" s="9">
        <v>5252041894</v>
      </c>
      <c r="R10" s="9">
        <v>68993486</v>
      </c>
    </row>
    <row r="11" spans="2:28" ht="24" customHeight="1">
      <c r="B11" s="2" t="s">
        <v>114</v>
      </c>
      <c r="D11" s="3">
        <v>100</v>
      </c>
      <c r="F11" s="3">
        <v>82827220</v>
      </c>
      <c r="H11" s="3">
        <v>81599207</v>
      </c>
      <c r="J11" s="3">
        <v>1228013</v>
      </c>
      <c r="L11" s="3">
        <v>200</v>
      </c>
      <c r="N11" s="3">
        <v>162822719</v>
      </c>
      <c r="P11" s="3">
        <v>163198413</v>
      </c>
      <c r="R11" s="3">
        <v>-375694</v>
      </c>
    </row>
    <row r="12" spans="2:28" ht="24" customHeight="1">
      <c r="B12" s="2" t="s">
        <v>94</v>
      </c>
      <c r="D12" s="3">
        <v>1500</v>
      </c>
      <c r="F12" s="3">
        <v>1299634410</v>
      </c>
      <c r="H12" s="3">
        <v>1282303540</v>
      </c>
      <c r="J12" s="3">
        <v>17330870</v>
      </c>
      <c r="L12" s="3">
        <v>1500</v>
      </c>
      <c r="N12" s="3">
        <v>1299634410</v>
      </c>
      <c r="P12" s="3">
        <v>1282303540</v>
      </c>
      <c r="R12" s="3">
        <v>17330870</v>
      </c>
    </row>
    <row r="13" spans="2:28" ht="24" customHeight="1">
      <c r="B13" s="2" t="s">
        <v>96</v>
      </c>
      <c r="D13" s="3">
        <v>400</v>
      </c>
      <c r="F13" s="3">
        <v>339939376</v>
      </c>
      <c r="H13" s="3">
        <v>336638573</v>
      </c>
      <c r="J13" s="3">
        <v>3300803</v>
      </c>
      <c r="L13" s="3">
        <v>400</v>
      </c>
      <c r="N13" s="3">
        <v>339939376</v>
      </c>
      <c r="P13" s="3">
        <v>336638573</v>
      </c>
      <c r="R13" s="3">
        <v>3300803</v>
      </c>
    </row>
    <row r="14" spans="2:28" ht="24" customHeight="1">
      <c r="B14" s="2" t="s">
        <v>137</v>
      </c>
      <c r="D14" s="3">
        <v>9000</v>
      </c>
      <c r="F14" s="3">
        <v>6581108365</v>
      </c>
      <c r="H14" s="3">
        <v>6470088083</v>
      </c>
      <c r="J14" s="3">
        <v>111020282</v>
      </c>
      <c r="L14" s="3">
        <v>13300</v>
      </c>
      <c r="N14" s="3">
        <v>9668892292</v>
      </c>
      <c r="P14" s="3">
        <v>9561352386</v>
      </c>
      <c r="R14" s="3">
        <v>107539906</v>
      </c>
    </row>
    <row r="15" spans="2:28" ht="24" customHeight="1">
      <c r="B15" s="2" t="s">
        <v>139</v>
      </c>
      <c r="D15" s="3">
        <v>6200</v>
      </c>
      <c r="F15" s="3">
        <v>4318942928</v>
      </c>
      <c r="H15" s="3">
        <v>4239919774</v>
      </c>
      <c r="J15" s="3">
        <v>79023154</v>
      </c>
      <c r="L15" s="3">
        <v>8200</v>
      </c>
      <c r="N15" s="3">
        <v>5699260928</v>
      </c>
      <c r="P15" s="3">
        <v>5607635830</v>
      </c>
      <c r="R15" s="3">
        <v>91625098</v>
      </c>
    </row>
    <row r="16" spans="2:28" ht="24" customHeight="1">
      <c r="B16" s="2" t="s">
        <v>164</v>
      </c>
      <c r="D16" s="3">
        <v>0</v>
      </c>
      <c r="F16" s="3">
        <v>0</v>
      </c>
      <c r="H16" s="3">
        <v>0</v>
      </c>
      <c r="J16" s="3">
        <v>0</v>
      </c>
      <c r="L16" s="3">
        <v>500</v>
      </c>
      <c r="N16" s="3">
        <v>312567339</v>
      </c>
      <c r="P16" s="3">
        <v>312862282</v>
      </c>
      <c r="R16" s="3">
        <v>-294943</v>
      </c>
    </row>
    <row r="17" spans="2:18" ht="21.75" thickBot="1">
      <c r="B17" s="32" t="s">
        <v>78</v>
      </c>
      <c r="D17" s="10">
        <f>SUM(D10:D16)</f>
        <v>23200</v>
      </c>
      <c r="F17" s="10">
        <f>SUM(F10:F16)</f>
        <v>17943487679</v>
      </c>
      <c r="H17" s="10">
        <f>SUM(H10:H16)</f>
        <v>17662591071</v>
      </c>
      <c r="J17" s="10">
        <f>SUM(J10:J16)</f>
        <v>280896608</v>
      </c>
      <c r="L17" s="10">
        <f>SUM(L10:L16)</f>
        <v>30100</v>
      </c>
      <c r="N17" s="10">
        <f>SUM(N10:N16)</f>
        <v>22804152444</v>
      </c>
      <c r="P17" s="10">
        <f>SUM(P10:P16)</f>
        <v>22516032918</v>
      </c>
      <c r="R17" s="10">
        <f>SUM(R10:R16)</f>
        <v>288119526</v>
      </c>
    </row>
    <row r="18" spans="2:18" ht="21.75" thickTop="1"/>
    <row r="19" spans="2:18" ht="26.25">
      <c r="J19" s="27">
        <v>13</v>
      </c>
    </row>
  </sheetData>
  <sortState xmlns:xlrd2="http://schemas.microsoft.com/office/spreadsheetml/2017/richdata2" ref="B10:R16">
    <sortCondition descending="1" ref="R10:R16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" bottom="0" header="0" footer="0"/>
  <pageSetup paperSize="9" scale="5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  <pageSetUpPr fitToPage="1"/>
  </sheetPr>
  <dimension ref="B2:AB23"/>
  <sheetViews>
    <sheetView rightToLeft="1" view="pageBreakPreview" zoomScale="90" zoomScaleNormal="100" zoomScaleSheetLayoutView="90" workbookViewId="0">
      <selection activeCell="D22" sqref="D22"/>
    </sheetView>
  </sheetViews>
  <sheetFormatPr defaultRowHeight="21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16.28515625" style="1" customWidth="1"/>
    <col min="13" max="13" width="1" style="1" customWidth="1"/>
    <col min="14" max="14" width="16.285156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7"/>
      <c r="R2" s="17"/>
      <c r="S2" s="17"/>
      <c r="T2" s="17"/>
      <c r="U2" s="17"/>
    </row>
    <row r="3" spans="2:28" ht="30">
      <c r="B3" s="122" t="s">
        <v>43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7"/>
      <c r="R3" s="17"/>
    </row>
    <row r="4" spans="2:28" ht="30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7"/>
      <c r="R4" s="17"/>
    </row>
    <row r="6" spans="2:28" s="2" customFormat="1" ht="30">
      <c r="B6" s="14" t="s">
        <v>109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>
      <c r="B7" s="123" t="s">
        <v>47</v>
      </c>
      <c r="D7" s="124" t="s">
        <v>45</v>
      </c>
      <c r="E7" s="124" t="s">
        <v>45</v>
      </c>
      <c r="F7" s="124" t="s">
        <v>45</v>
      </c>
      <c r="G7" s="124" t="s">
        <v>45</v>
      </c>
      <c r="H7" s="124" t="s">
        <v>45</v>
      </c>
      <c r="I7" s="124" t="s">
        <v>45</v>
      </c>
      <c r="J7" s="124" t="s">
        <v>45</v>
      </c>
      <c r="L7" s="124" t="s">
        <v>46</v>
      </c>
      <c r="M7" s="124" t="s">
        <v>46</v>
      </c>
      <c r="N7" s="124" t="s">
        <v>46</v>
      </c>
      <c r="O7" s="124" t="s">
        <v>46</v>
      </c>
      <c r="P7" s="124" t="s">
        <v>46</v>
      </c>
      <c r="Q7" s="124" t="s">
        <v>46</v>
      </c>
      <c r="R7" s="124" t="s">
        <v>46</v>
      </c>
    </row>
    <row r="8" spans="2:28" s="52" customFormat="1" ht="63" customHeight="1">
      <c r="B8" s="123" t="s">
        <v>47</v>
      </c>
      <c r="D8" s="157" t="s">
        <v>67</v>
      </c>
      <c r="E8" s="53"/>
      <c r="F8" s="157" t="s">
        <v>64</v>
      </c>
      <c r="G8" s="53"/>
      <c r="H8" s="157" t="s">
        <v>65</v>
      </c>
      <c r="I8" s="53"/>
      <c r="J8" s="157" t="s">
        <v>68</v>
      </c>
      <c r="L8" s="157" t="s">
        <v>67</v>
      </c>
      <c r="M8" s="53"/>
      <c r="N8" s="157" t="s">
        <v>64</v>
      </c>
      <c r="O8" s="53"/>
      <c r="P8" s="157" t="s">
        <v>65</v>
      </c>
      <c r="Q8" s="53"/>
      <c r="R8" s="157" t="s">
        <v>68</v>
      </c>
    </row>
    <row r="9" spans="2:28" ht="21.75">
      <c r="B9" s="50" t="s">
        <v>137</v>
      </c>
      <c r="C9" s="4"/>
      <c r="D9" s="54">
        <v>0</v>
      </c>
      <c r="E9" s="4"/>
      <c r="F9" s="54">
        <v>255630658</v>
      </c>
      <c r="G9" s="4"/>
      <c r="H9" s="54">
        <v>111020282</v>
      </c>
      <c r="I9" s="4"/>
      <c r="J9" s="54">
        <v>366650940</v>
      </c>
      <c r="K9" s="4"/>
      <c r="L9" s="54">
        <v>0</v>
      </c>
      <c r="M9" s="4"/>
      <c r="N9" s="54">
        <v>103274274</v>
      </c>
      <c r="O9" s="4"/>
      <c r="P9" s="54">
        <v>107539906</v>
      </c>
      <c r="Q9" s="4"/>
      <c r="R9" s="54">
        <v>210814180</v>
      </c>
    </row>
    <row r="10" spans="2:28" ht="21.75">
      <c r="B10" s="4" t="s">
        <v>139</v>
      </c>
      <c r="C10" s="4"/>
      <c r="D10" s="29">
        <v>0</v>
      </c>
      <c r="E10" s="4"/>
      <c r="F10" s="29">
        <v>-1213380</v>
      </c>
      <c r="G10" s="4"/>
      <c r="H10" s="29">
        <v>79023154</v>
      </c>
      <c r="I10" s="4"/>
      <c r="J10" s="29">
        <v>77809774</v>
      </c>
      <c r="K10" s="4"/>
      <c r="L10" s="29">
        <v>0</v>
      </c>
      <c r="M10" s="4"/>
      <c r="N10" s="29">
        <v>19530858</v>
      </c>
      <c r="O10" s="4"/>
      <c r="P10" s="29">
        <v>91625098</v>
      </c>
      <c r="Q10" s="4"/>
      <c r="R10" s="29">
        <v>111155956</v>
      </c>
    </row>
    <row r="11" spans="2:28" ht="21.75">
      <c r="B11" s="4" t="s">
        <v>95</v>
      </c>
      <c r="C11" s="4"/>
      <c r="D11" s="29">
        <v>0</v>
      </c>
      <c r="E11" s="4"/>
      <c r="F11" s="29">
        <v>0</v>
      </c>
      <c r="G11" s="4"/>
      <c r="H11" s="29">
        <v>68993486</v>
      </c>
      <c r="I11" s="4"/>
      <c r="J11" s="29">
        <v>68993486</v>
      </c>
      <c r="K11" s="4"/>
      <c r="L11" s="29">
        <v>0</v>
      </c>
      <c r="M11" s="4"/>
      <c r="N11" s="29">
        <v>0</v>
      </c>
      <c r="O11" s="4"/>
      <c r="P11" s="29">
        <v>68993486</v>
      </c>
      <c r="Q11" s="4"/>
      <c r="R11" s="29">
        <v>68993486</v>
      </c>
    </row>
    <row r="12" spans="2:28" ht="21.75">
      <c r="B12" s="4" t="s">
        <v>94</v>
      </c>
      <c r="C12" s="4"/>
      <c r="D12" s="29">
        <v>0</v>
      </c>
      <c r="E12" s="4"/>
      <c r="F12" s="29">
        <v>114563031</v>
      </c>
      <c r="G12" s="4"/>
      <c r="H12" s="29">
        <v>17330870</v>
      </c>
      <c r="I12" s="4"/>
      <c r="J12" s="29">
        <v>131893901</v>
      </c>
      <c r="K12" s="4"/>
      <c r="L12" s="29">
        <v>0</v>
      </c>
      <c r="M12" s="4"/>
      <c r="N12" s="29">
        <v>57280015</v>
      </c>
      <c r="O12" s="4"/>
      <c r="P12" s="29">
        <v>17330870</v>
      </c>
      <c r="Q12" s="4"/>
      <c r="R12" s="29">
        <v>74610885</v>
      </c>
    </row>
    <row r="13" spans="2:28" ht="21.75">
      <c r="B13" s="4" t="s">
        <v>96</v>
      </c>
      <c r="C13" s="4"/>
      <c r="D13" s="29">
        <v>0</v>
      </c>
      <c r="E13" s="4"/>
      <c r="F13" s="29">
        <v>112608386</v>
      </c>
      <c r="G13" s="4"/>
      <c r="H13" s="29">
        <v>3300803</v>
      </c>
      <c r="I13" s="4"/>
      <c r="J13" s="29">
        <v>115909189</v>
      </c>
      <c r="K13" s="4"/>
      <c r="L13" s="29">
        <v>0</v>
      </c>
      <c r="M13" s="4"/>
      <c r="N13" s="29">
        <v>60722792</v>
      </c>
      <c r="O13" s="4"/>
      <c r="P13" s="29">
        <v>3300803</v>
      </c>
      <c r="Q13" s="4"/>
      <c r="R13" s="29">
        <v>64023595</v>
      </c>
    </row>
    <row r="14" spans="2:28" ht="21.75">
      <c r="B14" s="4" t="s">
        <v>129</v>
      </c>
      <c r="C14" s="4"/>
      <c r="D14" s="29">
        <v>34761886</v>
      </c>
      <c r="E14" s="4"/>
      <c r="F14" s="29">
        <v>37385063</v>
      </c>
      <c r="G14" s="4"/>
      <c r="H14" s="29">
        <v>0</v>
      </c>
      <c r="I14" s="4"/>
      <c r="J14" s="29">
        <v>72146949</v>
      </c>
      <c r="K14" s="4"/>
      <c r="L14" s="29">
        <v>68437644</v>
      </c>
      <c r="M14" s="4"/>
      <c r="N14" s="29">
        <v>67459911</v>
      </c>
      <c r="O14" s="4"/>
      <c r="P14" s="29">
        <v>0</v>
      </c>
      <c r="Q14" s="4"/>
      <c r="R14" s="29">
        <v>135897555</v>
      </c>
    </row>
    <row r="15" spans="2:28" ht="21.75">
      <c r="B15" s="4" t="s">
        <v>116</v>
      </c>
      <c r="C15" s="4"/>
      <c r="D15" s="29">
        <v>0</v>
      </c>
      <c r="E15" s="4"/>
      <c r="F15" s="29">
        <v>314501586</v>
      </c>
      <c r="G15" s="4"/>
      <c r="H15" s="29">
        <v>0</v>
      </c>
      <c r="I15" s="4"/>
      <c r="J15" s="29">
        <v>314501586</v>
      </c>
      <c r="K15" s="4"/>
      <c r="L15" s="29">
        <v>0</v>
      </c>
      <c r="M15" s="4"/>
      <c r="N15" s="29">
        <v>156790776</v>
      </c>
      <c r="O15" s="4"/>
      <c r="P15" s="29">
        <v>0</v>
      </c>
      <c r="Q15" s="4"/>
      <c r="R15" s="29">
        <v>156790776</v>
      </c>
    </row>
    <row r="16" spans="2:28" ht="21.75">
      <c r="B16" s="4" t="s">
        <v>167</v>
      </c>
      <c r="C16" s="4"/>
      <c r="D16" s="29">
        <v>0</v>
      </c>
      <c r="E16" s="4"/>
      <c r="F16" s="29">
        <v>512826934</v>
      </c>
      <c r="G16" s="4"/>
      <c r="H16" s="29">
        <v>0</v>
      </c>
      <c r="I16" s="4"/>
      <c r="J16" s="29">
        <v>512826934</v>
      </c>
      <c r="K16" s="4"/>
      <c r="L16" s="29">
        <v>0</v>
      </c>
      <c r="M16" s="4"/>
      <c r="N16" s="29">
        <v>282174147</v>
      </c>
      <c r="O16" s="4"/>
      <c r="P16" s="29">
        <v>0</v>
      </c>
      <c r="Q16" s="4"/>
      <c r="R16" s="29">
        <v>282174147</v>
      </c>
    </row>
    <row r="17" spans="2:18" ht="21.75">
      <c r="B17" s="4" t="s">
        <v>170</v>
      </c>
      <c r="C17" s="4"/>
      <c r="D17" s="29">
        <v>0</v>
      </c>
      <c r="E17" s="4"/>
      <c r="F17" s="29">
        <v>-54682086</v>
      </c>
      <c r="G17" s="4"/>
      <c r="H17" s="29">
        <v>0</v>
      </c>
      <c r="I17" s="4"/>
      <c r="J17" s="29">
        <v>-54682086</v>
      </c>
      <c r="K17" s="4"/>
      <c r="L17" s="29">
        <v>0</v>
      </c>
      <c r="M17" s="4"/>
      <c r="N17" s="29">
        <v>-57607556</v>
      </c>
      <c r="O17" s="4"/>
      <c r="P17" s="29">
        <v>0</v>
      </c>
      <c r="Q17" s="4"/>
      <c r="R17" s="29">
        <v>-57607556</v>
      </c>
    </row>
    <row r="18" spans="2:18" ht="21.75">
      <c r="B18" s="4" t="s">
        <v>183</v>
      </c>
      <c r="C18" s="4"/>
      <c r="D18" s="29">
        <v>0</v>
      </c>
      <c r="E18" s="4"/>
      <c r="F18" s="29">
        <v>7435452</v>
      </c>
      <c r="G18" s="4"/>
      <c r="H18" s="29">
        <v>0</v>
      </c>
      <c r="I18" s="4"/>
      <c r="J18" s="29">
        <v>7435452</v>
      </c>
      <c r="K18" s="4"/>
      <c r="L18" s="29">
        <v>0</v>
      </c>
      <c r="M18" s="4"/>
      <c r="N18" s="29">
        <v>11319148</v>
      </c>
      <c r="O18" s="4"/>
      <c r="P18" s="29">
        <v>0</v>
      </c>
      <c r="Q18" s="4"/>
      <c r="R18" s="29">
        <v>11319148</v>
      </c>
    </row>
    <row r="19" spans="2:18" ht="21.75">
      <c r="B19" s="4" t="s">
        <v>164</v>
      </c>
      <c r="C19" s="4"/>
      <c r="D19" s="29">
        <v>0</v>
      </c>
      <c r="E19" s="4"/>
      <c r="F19" s="29">
        <v>-16367032</v>
      </c>
      <c r="G19" s="4"/>
      <c r="H19" s="29">
        <v>0</v>
      </c>
      <c r="I19" s="4"/>
      <c r="J19" s="29">
        <v>-16367032</v>
      </c>
      <c r="K19" s="4"/>
      <c r="L19" s="29">
        <v>0</v>
      </c>
      <c r="M19" s="4"/>
      <c r="N19" s="29">
        <v>-17066907</v>
      </c>
      <c r="O19" s="4"/>
      <c r="P19" s="29">
        <v>-294943</v>
      </c>
      <c r="Q19" s="4"/>
      <c r="R19" s="29">
        <v>-17361850</v>
      </c>
    </row>
    <row r="20" spans="2:18" ht="21.75">
      <c r="B20" s="4" t="s">
        <v>114</v>
      </c>
      <c r="C20" s="4"/>
      <c r="D20" s="29">
        <v>0</v>
      </c>
      <c r="E20" s="4"/>
      <c r="F20" s="29">
        <v>215217024</v>
      </c>
      <c r="G20" s="4"/>
      <c r="H20" s="29">
        <v>1228013</v>
      </c>
      <c r="I20" s="4"/>
      <c r="J20" s="29">
        <v>216445037</v>
      </c>
      <c r="K20" s="4"/>
      <c r="L20" s="29">
        <v>0</v>
      </c>
      <c r="M20" s="4"/>
      <c r="N20" s="29">
        <v>93835107</v>
      </c>
      <c r="O20" s="4"/>
      <c r="P20" s="29">
        <v>-375694</v>
      </c>
      <c r="Q20" s="4"/>
      <c r="R20" s="29">
        <v>93459413</v>
      </c>
    </row>
    <row r="21" spans="2:18" ht="24.75" thickBot="1">
      <c r="B21" s="26" t="s">
        <v>78</v>
      </c>
      <c r="D21" s="10">
        <f>SUM(D9:D20)</f>
        <v>34761886</v>
      </c>
      <c r="E21" s="2"/>
      <c r="F21" s="10">
        <f>SUM(F9:F20)</f>
        <v>1497905636</v>
      </c>
      <c r="G21" s="2"/>
      <c r="H21" s="10">
        <f>SUM(H9:H20)</f>
        <v>280896608</v>
      </c>
      <c r="I21" s="2"/>
      <c r="J21" s="10">
        <f>SUM(J9:J20)</f>
        <v>1813564130</v>
      </c>
      <c r="K21" s="2"/>
      <c r="L21" s="10">
        <f>SUM(L9:L20)</f>
        <v>68437644</v>
      </c>
      <c r="M21" s="2"/>
      <c r="N21" s="10">
        <f>SUM(N9:N20)</f>
        <v>777712565</v>
      </c>
      <c r="O21" s="2"/>
      <c r="P21" s="10">
        <f>SUM(P9:P20)</f>
        <v>288119526</v>
      </c>
      <c r="Q21" s="2"/>
      <c r="R21" s="10">
        <f>SUM(R9:R20)</f>
        <v>1134269735</v>
      </c>
    </row>
    <row r="22" spans="2:18" ht="21.75" thickTop="1"/>
    <row r="23" spans="2:18" ht="30">
      <c r="J23" s="57">
        <v>14</v>
      </c>
    </row>
  </sheetData>
  <sortState xmlns:xlrd2="http://schemas.microsoft.com/office/spreadsheetml/2017/richdata2" ref="B9:R20">
    <sortCondition descending="1" ref="R9:R20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25" right="0.25" top="0" bottom="0" header="0" footer="0"/>
  <pageSetup paperSize="9" scale="76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/>
    <pageSetUpPr fitToPage="1"/>
  </sheetPr>
  <dimension ref="B2:AB26"/>
  <sheetViews>
    <sheetView rightToLeft="1" view="pageBreakPreview" zoomScale="70" zoomScaleNormal="100" zoomScaleSheetLayoutView="70" workbookViewId="0">
      <selection activeCell="F25" sqref="F25"/>
    </sheetView>
  </sheetViews>
  <sheetFormatPr defaultRowHeight="21.75" customHeight="1"/>
  <cols>
    <col min="1" max="1" width="3" style="2" customWidth="1"/>
    <col min="2" max="2" width="65.4257812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r="3" spans="2:28" ht="31.5" customHeight="1">
      <c r="B3" s="122" t="s">
        <v>43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r="4" spans="2:28" ht="31.5" customHeight="1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</row>
    <row r="5" spans="2:28" ht="73.5" customHeight="1"/>
    <row r="6" spans="2:28" ht="30">
      <c r="B6" s="14" t="s">
        <v>110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7" customHeight="1">
      <c r="B8" s="126" t="s">
        <v>69</v>
      </c>
      <c r="C8" s="126" t="s">
        <v>69</v>
      </c>
      <c r="D8" s="126" t="s">
        <v>69</v>
      </c>
      <c r="F8" s="126" t="s">
        <v>45</v>
      </c>
      <c r="G8" s="126" t="s">
        <v>45</v>
      </c>
      <c r="H8" s="126" t="s">
        <v>45</v>
      </c>
      <c r="J8" s="126" t="s">
        <v>46</v>
      </c>
      <c r="K8" s="126" t="s">
        <v>46</v>
      </c>
      <c r="L8" s="126" t="s">
        <v>46</v>
      </c>
    </row>
    <row r="9" spans="2:28" s="45" customFormat="1" ht="50.25" customHeight="1">
      <c r="B9" s="154" t="s">
        <v>70</v>
      </c>
      <c r="D9" s="154" t="s">
        <v>150</v>
      </c>
      <c r="F9" s="154" t="s">
        <v>71</v>
      </c>
      <c r="H9" s="154" t="s">
        <v>72</v>
      </c>
      <c r="J9" s="154" t="s">
        <v>71</v>
      </c>
      <c r="L9" s="154" t="s">
        <v>72</v>
      </c>
    </row>
    <row r="10" spans="2:28" s="4" customFormat="1" ht="21.75" customHeight="1">
      <c r="B10" s="50" t="s">
        <v>117</v>
      </c>
      <c r="D10" s="73" t="s">
        <v>118</v>
      </c>
      <c r="F10" s="54">
        <v>34519</v>
      </c>
      <c r="H10" s="50" t="s">
        <v>51</v>
      </c>
      <c r="J10" s="54">
        <v>69049</v>
      </c>
      <c r="L10" s="50" t="s">
        <v>51</v>
      </c>
    </row>
    <row r="11" spans="2:28" s="4" customFormat="1" ht="21.75" customHeight="1">
      <c r="B11" s="4" t="s">
        <v>123</v>
      </c>
      <c r="D11" s="72" t="s">
        <v>124</v>
      </c>
      <c r="F11" s="29">
        <v>3541</v>
      </c>
      <c r="H11" s="4" t="s">
        <v>51</v>
      </c>
      <c r="J11" s="29">
        <v>6842</v>
      </c>
      <c r="L11" s="4" t="s">
        <v>51</v>
      </c>
    </row>
    <row r="12" spans="2:28" s="4" customFormat="1" ht="21.75" customHeight="1">
      <c r="B12" s="4" t="s">
        <v>100</v>
      </c>
      <c r="D12" s="72" t="s">
        <v>119</v>
      </c>
      <c r="F12" s="29">
        <v>32093</v>
      </c>
      <c r="H12" s="4" t="s">
        <v>51</v>
      </c>
      <c r="J12" s="29">
        <v>92802</v>
      </c>
    </row>
    <row r="13" spans="2:28" s="4" customFormat="1" ht="21.75" customHeight="1">
      <c r="B13" s="4" t="s">
        <v>135</v>
      </c>
      <c r="D13" s="72" t="s">
        <v>136</v>
      </c>
      <c r="F13" s="29">
        <v>1973</v>
      </c>
      <c r="H13" s="4" t="s">
        <v>51</v>
      </c>
      <c r="J13" s="29">
        <v>3851</v>
      </c>
    </row>
    <row r="14" spans="2:28" s="4" customFormat="1" ht="21.75" customHeight="1">
      <c r="B14" s="4" t="s">
        <v>132</v>
      </c>
      <c r="D14" s="72" t="s">
        <v>133</v>
      </c>
      <c r="F14" s="29">
        <v>101136</v>
      </c>
      <c r="H14" s="4" t="s">
        <v>51</v>
      </c>
      <c r="J14" s="29">
        <v>209039</v>
      </c>
    </row>
    <row r="15" spans="2:28" s="4" customFormat="1" ht="21.75" customHeight="1">
      <c r="B15" s="4" t="s">
        <v>151</v>
      </c>
      <c r="D15" s="72" t="s">
        <v>160</v>
      </c>
      <c r="F15" s="29">
        <v>3604</v>
      </c>
      <c r="H15" s="4" t="s">
        <v>51</v>
      </c>
      <c r="J15" s="29">
        <v>6976</v>
      </c>
    </row>
    <row r="16" spans="2:28" s="4" customFormat="1" ht="21.75" customHeight="1">
      <c r="B16" s="4" t="s">
        <v>151</v>
      </c>
      <c r="D16" s="72" t="s">
        <v>152</v>
      </c>
      <c r="F16" s="29">
        <v>379625358</v>
      </c>
      <c r="H16" s="4" t="s">
        <v>51</v>
      </c>
      <c r="J16" s="29">
        <v>789754487</v>
      </c>
    </row>
    <row r="17" spans="2:12" s="4" customFormat="1" ht="21.75" customHeight="1">
      <c r="B17" s="4" t="s">
        <v>151</v>
      </c>
      <c r="D17" s="72" t="s">
        <v>158</v>
      </c>
      <c r="F17" s="29">
        <v>212328766</v>
      </c>
      <c r="H17" s="4" t="s">
        <v>51</v>
      </c>
      <c r="J17" s="29">
        <v>422700785</v>
      </c>
    </row>
    <row r="18" spans="2:12" s="4" customFormat="1" ht="21.75" customHeight="1">
      <c r="B18" s="4" t="s">
        <v>154</v>
      </c>
      <c r="D18" s="72" t="s">
        <v>161</v>
      </c>
      <c r="F18" s="29">
        <v>4023</v>
      </c>
      <c r="H18" s="4" t="s">
        <v>51</v>
      </c>
      <c r="J18" s="29">
        <v>7786</v>
      </c>
    </row>
    <row r="19" spans="2:12" s="4" customFormat="1" ht="21.75" customHeight="1">
      <c r="B19" s="4" t="s">
        <v>154</v>
      </c>
      <c r="D19" s="72" t="s">
        <v>155</v>
      </c>
      <c r="F19" s="29">
        <v>0</v>
      </c>
      <c r="H19" s="4" t="s">
        <v>51</v>
      </c>
      <c r="J19" s="29">
        <v>168430497</v>
      </c>
    </row>
    <row r="20" spans="2:12" s="4" customFormat="1" ht="21.75" customHeight="1">
      <c r="B20" s="4" t="s">
        <v>154</v>
      </c>
      <c r="D20" s="72" t="s">
        <v>157</v>
      </c>
      <c r="F20" s="29">
        <v>3142077</v>
      </c>
      <c r="H20" s="4" t="s">
        <v>51</v>
      </c>
      <c r="J20" s="29">
        <v>91168149</v>
      </c>
    </row>
    <row r="21" spans="2:12" s="4" customFormat="1" ht="21.75" customHeight="1">
      <c r="B21" s="4" t="s">
        <v>174</v>
      </c>
      <c r="D21" s="72" t="s">
        <v>176</v>
      </c>
      <c r="F21" s="29">
        <v>4034</v>
      </c>
      <c r="H21" s="4" t="s">
        <v>51</v>
      </c>
      <c r="J21" s="29">
        <v>9794</v>
      </c>
    </row>
    <row r="22" spans="2:12" s="4" customFormat="1" ht="21.75" customHeight="1">
      <c r="B22" s="4" t="s">
        <v>174</v>
      </c>
      <c r="D22" s="72" t="s">
        <v>179</v>
      </c>
      <c r="F22" s="29">
        <v>643795847</v>
      </c>
      <c r="H22" s="4" t="s">
        <v>51</v>
      </c>
      <c r="J22" s="29">
        <v>1322981041</v>
      </c>
    </row>
    <row r="23" spans="2:12" s="4" customFormat="1" ht="21.75" customHeight="1">
      <c r="B23" s="4" t="s">
        <v>154</v>
      </c>
      <c r="D23" s="72" t="s">
        <v>191</v>
      </c>
      <c r="F23" s="29">
        <v>739599722</v>
      </c>
      <c r="H23" s="4" t="s">
        <v>51</v>
      </c>
      <c r="J23" s="29">
        <v>1092468562</v>
      </c>
    </row>
    <row r="24" spans="2:12" ht="21.75" customHeight="1" thickBot="1">
      <c r="B24" s="155" t="s">
        <v>78</v>
      </c>
      <c r="C24" s="155"/>
      <c r="D24" s="155"/>
      <c r="F24" s="10">
        <f>SUM(F10:F23)</f>
        <v>1978676693</v>
      </c>
      <c r="H24" s="32"/>
      <c r="J24" s="10">
        <f>SUM(J10:J23)</f>
        <v>3887909660</v>
      </c>
      <c r="L24" s="32"/>
    </row>
    <row r="25" spans="2:12" ht="21.75" customHeight="1" thickTop="1"/>
    <row r="26" spans="2:12" ht="30">
      <c r="F26" s="60">
        <v>15</v>
      </c>
    </row>
  </sheetData>
  <sortState xmlns:xlrd2="http://schemas.microsoft.com/office/spreadsheetml/2017/richdata2" ref="B10:L23">
    <sortCondition descending="1" ref="J10:J23"/>
  </sortState>
  <mergeCells count="13">
    <mergeCell ref="B2:L2"/>
    <mergeCell ref="B3:L3"/>
    <mergeCell ref="B4:L4"/>
    <mergeCell ref="B24:D24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" right="0" top="0" bottom="0" header="0" footer="0"/>
  <pageSetup paperSize="9" scale="79" orientation="landscape" r:id="rId1"/>
  <rowBreaks count="1" manualBreakCount="1">
    <brk id="1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  <pageSetUpPr fitToPage="1"/>
  </sheetPr>
  <dimension ref="A2:AB17"/>
  <sheetViews>
    <sheetView rightToLeft="1" view="pageBreakPreview" topLeftCell="B1" zoomScaleNormal="100" zoomScaleSheetLayoutView="100" workbookViewId="0">
      <selection activeCell="F13" sqref="F13"/>
    </sheetView>
  </sheetViews>
  <sheetFormatPr defaultRowHeight="21"/>
  <cols>
    <col min="1" max="1" width="3" style="2" customWidth="1"/>
    <col min="2" max="2" width="47.85546875" style="2" customWidth="1"/>
    <col min="3" max="3" width="1" style="2" customWidth="1"/>
    <col min="4" max="4" width="13.7109375" style="2" bestFit="1" customWidth="1"/>
    <col min="5" max="5" width="1" style="2" customWidth="1"/>
    <col min="6" max="6" width="18.7109375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>
      <c r="B2" s="122" t="s">
        <v>185</v>
      </c>
      <c r="C2" s="122"/>
      <c r="D2" s="122"/>
      <c r="E2" s="122"/>
      <c r="F2" s="122"/>
    </row>
    <row r="3" spans="2:28" ht="30">
      <c r="B3" s="122" t="s">
        <v>43</v>
      </c>
      <c r="C3" s="122"/>
      <c r="D3" s="122"/>
      <c r="E3" s="122"/>
      <c r="F3" s="122"/>
    </row>
    <row r="4" spans="2:28" ht="30">
      <c r="B4" s="122" t="s">
        <v>193</v>
      </c>
      <c r="C4" s="122"/>
      <c r="D4" s="122"/>
      <c r="E4" s="122"/>
      <c r="F4" s="122"/>
    </row>
    <row r="5" spans="2:28" ht="125.25" customHeight="1"/>
    <row r="6" spans="2:28" s="26" customFormat="1" ht="24">
      <c r="B6" s="65" t="s">
        <v>111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2:28" ht="30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61.5" customHeight="1">
      <c r="B8" s="145" t="s">
        <v>73</v>
      </c>
      <c r="D8" s="122" t="s">
        <v>45</v>
      </c>
      <c r="F8" s="161" t="s">
        <v>195</v>
      </c>
    </row>
    <row r="9" spans="2:28" ht="48.75" customHeight="1">
      <c r="B9" s="159" t="s">
        <v>73</v>
      </c>
      <c r="D9" s="160" t="s">
        <v>38</v>
      </c>
      <c r="F9" s="160" t="s">
        <v>38</v>
      </c>
    </row>
    <row r="10" spans="2:28">
      <c r="B10" s="2" t="s">
        <v>126</v>
      </c>
      <c r="D10" s="3">
        <v>0</v>
      </c>
      <c r="F10" s="3">
        <v>5817719</v>
      </c>
    </row>
    <row r="11" spans="2:28" ht="22.5" customHeight="1">
      <c r="B11" s="2" t="s">
        <v>74</v>
      </c>
      <c r="D11" s="3">
        <v>533955</v>
      </c>
      <c r="F11" s="3">
        <v>523254</v>
      </c>
    </row>
    <row r="12" spans="2:28" ht="22.5" customHeight="1">
      <c r="D12" s="3"/>
      <c r="F12" s="3"/>
    </row>
    <row r="13" spans="2:28" ht="21.75" thickBot="1">
      <c r="B13" s="32" t="s">
        <v>78</v>
      </c>
      <c r="D13" s="10">
        <f>SUM(D10:D12)</f>
        <v>533955</v>
      </c>
      <c r="F13" s="10">
        <f>SUM(F10:F12)</f>
        <v>6340973</v>
      </c>
    </row>
    <row r="14" spans="2:28" ht="21.75" thickTop="1"/>
    <row r="15" spans="2:28" ht="85.5" customHeight="1"/>
    <row r="16" spans="2:28" ht="85.5" customHeight="1"/>
    <row r="17" spans="1:6" ht="30">
      <c r="A17" s="158">
        <v>16</v>
      </c>
      <c r="B17" s="158"/>
      <c r="C17" s="158"/>
      <c r="D17" s="158"/>
      <c r="E17" s="158"/>
      <c r="F17" s="158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Q17" sqref="Q17"/>
    </sheetView>
  </sheetViews>
  <sheetFormatPr defaultRowHeight="21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0.42578125" style="2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>
      <c r="C2" s="122" t="s">
        <v>185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3:17" ht="30">
      <c r="C3" s="122" t="s">
        <v>0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</row>
    <row r="4" spans="3:17" ht="30">
      <c r="C4" s="122" t="s">
        <v>193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</row>
    <row r="5" spans="3:17" ht="30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>
      <c r="C7" s="56" t="s">
        <v>79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>
      <c r="C9" s="123" t="s">
        <v>87</v>
      </c>
      <c r="D9" s="124" t="s">
        <v>190</v>
      </c>
      <c r="E9" s="124" t="s">
        <v>2</v>
      </c>
      <c r="F9" s="124" t="s">
        <v>2</v>
      </c>
      <c r="G9" s="124" t="s">
        <v>2</v>
      </c>
      <c r="I9" s="124" t="s">
        <v>3</v>
      </c>
      <c r="J9" s="124" t="s">
        <v>3</v>
      </c>
      <c r="K9" s="124" t="s">
        <v>3</v>
      </c>
      <c r="M9" s="124" t="s">
        <v>194</v>
      </c>
      <c r="N9" s="124" t="s">
        <v>4</v>
      </c>
      <c r="O9" s="124" t="s">
        <v>4</v>
      </c>
      <c r="P9" s="124" t="s">
        <v>4</v>
      </c>
      <c r="Q9" s="124" t="s">
        <v>4</v>
      </c>
    </row>
    <row r="10" spans="3:17" s="6" customFormat="1" ht="44.25" customHeight="1">
      <c r="C10" s="123"/>
      <c r="D10" s="12"/>
      <c r="E10" s="125" t="s">
        <v>6</v>
      </c>
      <c r="F10" s="12"/>
      <c r="G10" s="125" t="s">
        <v>7</v>
      </c>
      <c r="I10" s="125" t="s">
        <v>88</v>
      </c>
      <c r="J10" s="12"/>
      <c r="K10" s="125" t="s">
        <v>89</v>
      </c>
      <c r="M10" s="125" t="s">
        <v>6</v>
      </c>
      <c r="N10" s="12"/>
      <c r="O10" s="125" t="s">
        <v>7</v>
      </c>
      <c r="Q10" s="127" t="s">
        <v>11</v>
      </c>
    </row>
    <row r="11" spans="3:17" s="6" customFormat="1" ht="39.75" customHeight="1">
      <c r="C11" s="123"/>
      <c r="D11" s="11"/>
      <c r="E11" s="126" t="s">
        <v>6</v>
      </c>
      <c r="F11" s="11"/>
      <c r="G11" s="126" t="s">
        <v>7</v>
      </c>
      <c r="I11" s="126"/>
      <c r="J11" s="11"/>
      <c r="K11" s="126"/>
      <c r="M11" s="126" t="s">
        <v>6</v>
      </c>
      <c r="N11" s="11"/>
      <c r="O11" s="126" t="s">
        <v>7</v>
      </c>
      <c r="Q11" s="128" t="s">
        <v>11</v>
      </c>
    </row>
    <row r="12" spans="3:17">
      <c r="C12" s="46" t="s">
        <v>86</v>
      </c>
      <c r="E12" s="3">
        <f>'گواهی سپرده'!N14</f>
        <v>0</v>
      </c>
      <c r="G12" s="3">
        <f>'گواهی سپرده'!P14</f>
        <v>0</v>
      </c>
      <c r="I12" s="3">
        <f>'گواهی سپرده'!T14</f>
        <v>0</v>
      </c>
      <c r="K12" s="3">
        <f>'گواهی سپرده'!X14</f>
        <v>0</v>
      </c>
      <c r="M12" s="3">
        <f>'گواهی سپرده'!AB14</f>
        <v>0</v>
      </c>
      <c r="O12" s="3">
        <f>'گواهی سپرده'!AD14</f>
        <v>0</v>
      </c>
      <c r="Q12" s="8">
        <f>O12/$O$17</f>
        <v>0</v>
      </c>
    </row>
    <row r="13" spans="3:17">
      <c r="C13" s="2" t="s">
        <v>83</v>
      </c>
      <c r="E13" s="3">
        <f>'اوراق مشارکت'!R26</f>
        <v>90425825972</v>
      </c>
      <c r="G13" s="3">
        <f>'اوراق مشارکت'!T26</f>
        <v>102283731506</v>
      </c>
      <c r="I13" s="3">
        <f>'اوراق مشارکت'!X26</f>
        <v>0</v>
      </c>
      <c r="K13" s="3">
        <f>'اوراق مشارکت'!AB26</f>
        <v>17943487679</v>
      </c>
      <c r="M13" s="3">
        <f>'اوراق مشارکت'!AH26</f>
        <v>75478764427</v>
      </c>
      <c r="O13" s="3">
        <f>'اوراق مشارکت'!AJ26</f>
        <v>86199935404</v>
      </c>
      <c r="Q13" s="8">
        <f>O13/$O$17</f>
        <v>0.43602731497197061</v>
      </c>
    </row>
    <row r="14" spans="3:17">
      <c r="C14" s="2" t="s">
        <v>81</v>
      </c>
      <c r="E14" s="3">
        <f>سهام!G23</f>
        <v>28972584839</v>
      </c>
      <c r="G14" s="3">
        <f>سهام!I23</f>
        <v>30501858760.80035</v>
      </c>
      <c r="I14" s="3">
        <f>سهام!M23</f>
        <v>0</v>
      </c>
      <c r="K14" s="3">
        <f>سهام!Q23</f>
        <v>0</v>
      </c>
      <c r="M14" s="3">
        <f>سهام!W23</f>
        <v>28972584839</v>
      </c>
      <c r="O14" s="3">
        <f>سهام!Y23</f>
        <v>27772771746.348446</v>
      </c>
      <c r="Q14" s="8">
        <f>O14/$O$17</f>
        <v>0.14048371425261863</v>
      </c>
    </row>
    <row r="15" spans="3:17">
      <c r="C15" s="2" t="s">
        <v>112</v>
      </c>
      <c r="E15" s="3">
        <f>سپرده!L24</f>
        <v>93550817918</v>
      </c>
      <c r="G15" s="3">
        <f>E15</f>
        <v>93550817918</v>
      </c>
      <c r="I15" s="3">
        <f>سپرده!N24</f>
        <v>42018499890</v>
      </c>
      <c r="K15" s="3">
        <f>سپرده!P24</f>
        <v>51848136424</v>
      </c>
      <c r="M15" s="3">
        <f>سپرده!R24</f>
        <v>83721181384</v>
      </c>
      <c r="O15" s="3">
        <f>سپرده!R24</f>
        <v>83721181384</v>
      </c>
      <c r="Q15" s="8">
        <f>O15/$O$17</f>
        <v>0.42348897077541076</v>
      </c>
    </row>
    <row r="16" spans="3:17">
      <c r="C16" s="2" t="s">
        <v>82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>
      <c r="C17" s="2" t="s">
        <v>78</v>
      </c>
      <c r="D17" s="3">
        <f t="shared" ref="D17:P17" si="0">SUM(D12:D16)</f>
        <v>0</v>
      </c>
      <c r="E17" s="10">
        <f>SUM(E12:E16)</f>
        <v>212949228729</v>
      </c>
      <c r="F17" s="3">
        <f t="shared" si="0"/>
        <v>0</v>
      </c>
      <c r="G17" s="10">
        <f t="shared" si="0"/>
        <v>226336408184.80035</v>
      </c>
      <c r="H17" s="3">
        <f t="shared" si="0"/>
        <v>0</v>
      </c>
      <c r="I17" s="10">
        <f t="shared" si="0"/>
        <v>42018499890</v>
      </c>
      <c r="J17" s="3">
        <f t="shared" si="0"/>
        <v>0</v>
      </c>
      <c r="K17" s="10">
        <f t="shared" si="0"/>
        <v>69791624103</v>
      </c>
      <c r="L17" s="3">
        <f t="shared" si="0"/>
        <v>0</v>
      </c>
      <c r="M17" s="10">
        <f t="shared" si="0"/>
        <v>188172530650</v>
      </c>
      <c r="N17" s="3">
        <f t="shared" si="0"/>
        <v>0</v>
      </c>
      <c r="O17" s="10">
        <f>SUM(O12:O16)</f>
        <v>197693888534.34845</v>
      </c>
      <c r="P17" s="3">
        <f t="shared" si="0"/>
        <v>0</v>
      </c>
      <c r="Q17" s="33">
        <f t="shared" ref="Q17" si="1">O17/$O$17</f>
        <v>1</v>
      </c>
    </row>
    <row r="18" spans="3:17" ht="21.75" thickTop="1"/>
    <row r="21" spans="3:17" ht="30">
      <c r="I21" s="57">
        <v>1</v>
      </c>
    </row>
  </sheetData>
  <sortState xmlns:xlrd2="http://schemas.microsoft.com/office/spreadsheetml/2017/richdata2" ref="C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C2:AA43"/>
  <sheetViews>
    <sheetView rightToLeft="1" view="pageBreakPreview" topLeftCell="A4" zoomScale="55" zoomScaleNormal="55" zoomScaleSheetLayoutView="55" workbookViewId="0">
      <selection activeCell="Y24" sqref="Y24"/>
    </sheetView>
  </sheetViews>
  <sheetFormatPr defaultRowHeight="33"/>
  <cols>
    <col min="1" max="1" width="2.5703125" style="59" customWidth="1"/>
    <col min="2" max="2" width="1.28515625" style="59" customWidth="1"/>
    <col min="3" max="3" width="38.85546875" style="59" customWidth="1"/>
    <col min="4" max="4" width="1" style="59" customWidth="1"/>
    <col min="5" max="5" width="18.5703125" style="59" bestFit="1" customWidth="1"/>
    <col min="6" max="6" width="3.5703125" style="59" bestFit="1" customWidth="1"/>
    <col min="7" max="7" width="27.140625" style="59" bestFit="1" customWidth="1"/>
    <col min="8" max="8" width="3.5703125" style="59" bestFit="1" customWidth="1"/>
    <col min="9" max="9" width="29.28515625" style="59" bestFit="1" customWidth="1"/>
    <col min="10" max="10" width="3.5703125" style="59" bestFit="1" customWidth="1"/>
    <col min="11" max="11" width="16.5703125" style="59" bestFit="1" customWidth="1"/>
    <col min="12" max="12" width="3.5703125" style="59" bestFit="1" customWidth="1"/>
    <col min="13" max="13" width="25.28515625" style="59" bestFit="1" customWidth="1"/>
    <col min="14" max="14" width="3.5703125" style="59" bestFit="1" customWidth="1"/>
    <col min="15" max="15" width="18.5703125" style="59" bestFit="1" customWidth="1"/>
    <col min="16" max="16" width="3.5703125" style="59" bestFit="1" customWidth="1"/>
    <col min="17" max="17" width="25.28515625" style="59" bestFit="1" customWidth="1"/>
    <col min="18" max="18" width="3.5703125" style="59" bestFit="1" customWidth="1"/>
    <col min="19" max="19" width="25.5703125" style="59" bestFit="1" customWidth="1"/>
    <col min="20" max="20" width="3.5703125" style="59" bestFit="1" customWidth="1"/>
    <col min="21" max="21" width="16.5703125" style="59" bestFit="1" customWidth="1"/>
    <col min="22" max="22" width="3.5703125" style="59" bestFit="1" customWidth="1"/>
    <col min="23" max="23" width="27.140625" style="59" bestFit="1" customWidth="1"/>
    <col min="24" max="24" width="3.5703125" style="59" bestFit="1" customWidth="1"/>
    <col min="25" max="25" width="29.28515625" style="59" bestFit="1" customWidth="1"/>
    <col min="26" max="26" width="3.5703125" style="59" bestFit="1" customWidth="1"/>
    <col min="27" max="27" width="19.140625" style="87" customWidth="1"/>
    <col min="28" max="28" width="1" style="59" customWidth="1"/>
    <col min="29" max="29" width="9.140625" style="59" customWidth="1"/>
    <col min="30" max="16384" width="9.140625" style="59"/>
  </cols>
  <sheetData>
    <row r="2" spans="3:27" ht="44.25">
      <c r="C2" s="129" t="s">
        <v>185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3:27" ht="44.25">
      <c r="C3" s="129" t="s">
        <v>0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3:27" ht="44.25">
      <c r="C4" s="129" t="s">
        <v>193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</row>
    <row r="5" spans="3:27">
      <c r="C5" s="79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3:27" ht="44.25">
      <c r="C6" s="97" t="s">
        <v>80</v>
      </c>
      <c r="D6" s="98"/>
      <c r="E6" s="98"/>
      <c r="F6" s="98"/>
      <c r="G6" s="98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8" spans="3:27" s="81" customFormat="1" ht="34.5" customHeight="1">
      <c r="C8" s="136" t="s">
        <v>1</v>
      </c>
      <c r="E8" s="135" t="s">
        <v>190</v>
      </c>
      <c r="F8" s="135" t="s">
        <v>2</v>
      </c>
      <c r="G8" s="135" t="s">
        <v>2</v>
      </c>
      <c r="H8" s="135" t="s">
        <v>2</v>
      </c>
      <c r="I8" s="135" t="s">
        <v>2</v>
      </c>
      <c r="J8" s="130"/>
      <c r="K8" s="135" t="s">
        <v>3</v>
      </c>
      <c r="L8" s="135" t="s">
        <v>3</v>
      </c>
      <c r="M8" s="135" t="s">
        <v>3</v>
      </c>
      <c r="N8" s="135" t="s">
        <v>3</v>
      </c>
      <c r="O8" s="135" t="s">
        <v>3</v>
      </c>
      <c r="P8" s="135" t="s">
        <v>3</v>
      </c>
      <c r="Q8" s="135" t="s">
        <v>3</v>
      </c>
      <c r="R8" s="130"/>
      <c r="S8" s="135" t="s">
        <v>194</v>
      </c>
      <c r="T8" s="135" t="s">
        <v>4</v>
      </c>
      <c r="U8" s="135" t="s">
        <v>4</v>
      </c>
      <c r="V8" s="135" t="s">
        <v>4</v>
      </c>
      <c r="W8" s="135" t="s">
        <v>4</v>
      </c>
      <c r="X8" s="135" t="s">
        <v>4</v>
      </c>
      <c r="Y8" s="135" t="s">
        <v>4</v>
      </c>
      <c r="Z8" s="135" t="s">
        <v>4</v>
      </c>
      <c r="AA8" s="135" t="s">
        <v>4</v>
      </c>
    </row>
    <row r="9" spans="3:27" s="81" customFormat="1" ht="44.25" customHeight="1">
      <c r="C9" s="136" t="s">
        <v>1</v>
      </c>
      <c r="D9" s="130"/>
      <c r="E9" s="133" t="s">
        <v>5</v>
      </c>
      <c r="F9" s="131"/>
      <c r="G9" s="133" t="s">
        <v>6</v>
      </c>
      <c r="H9" s="82"/>
      <c r="I9" s="133" t="s">
        <v>7</v>
      </c>
      <c r="J9" s="130"/>
      <c r="K9" s="133" t="s">
        <v>8</v>
      </c>
      <c r="L9" s="133" t="s">
        <v>8</v>
      </c>
      <c r="M9" s="133" t="s">
        <v>8</v>
      </c>
      <c r="N9" s="82"/>
      <c r="O9" s="133" t="s">
        <v>9</v>
      </c>
      <c r="P9" s="133" t="s">
        <v>9</v>
      </c>
      <c r="Q9" s="133" t="s">
        <v>9</v>
      </c>
      <c r="R9" s="130"/>
      <c r="S9" s="133" t="s">
        <v>5</v>
      </c>
      <c r="T9" s="131"/>
      <c r="U9" s="133" t="s">
        <v>10</v>
      </c>
      <c r="V9" s="131"/>
      <c r="W9" s="133" t="s">
        <v>6</v>
      </c>
      <c r="X9" s="131"/>
      <c r="Y9" s="133" t="s">
        <v>7</v>
      </c>
      <c r="Z9" s="130"/>
      <c r="AA9" s="133" t="s">
        <v>11</v>
      </c>
    </row>
    <row r="10" spans="3:27" s="81" customFormat="1" ht="54" customHeight="1">
      <c r="C10" s="136" t="s">
        <v>1</v>
      </c>
      <c r="D10" s="130"/>
      <c r="E10" s="134" t="s">
        <v>5</v>
      </c>
      <c r="F10" s="132"/>
      <c r="G10" s="134" t="s">
        <v>6</v>
      </c>
      <c r="H10" s="83"/>
      <c r="I10" s="134" t="s">
        <v>7</v>
      </c>
      <c r="J10" s="130"/>
      <c r="K10" s="134" t="s">
        <v>5</v>
      </c>
      <c r="L10" s="83"/>
      <c r="M10" s="134" t="s">
        <v>6</v>
      </c>
      <c r="N10" s="83"/>
      <c r="O10" s="134" t="s">
        <v>5</v>
      </c>
      <c r="P10" s="83"/>
      <c r="Q10" s="134" t="s">
        <v>12</v>
      </c>
      <c r="R10" s="130"/>
      <c r="S10" s="134" t="s">
        <v>5</v>
      </c>
      <c r="T10" s="132"/>
      <c r="U10" s="134" t="s">
        <v>10</v>
      </c>
      <c r="V10" s="132"/>
      <c r="W10" s="134" t="s">
        <v>6</v>
      </c>
      <c r="X10" s="132"/>
      <c r="Y10" s="134" t="s">
        <v>7</v>
      </c>
      <c r="Z10" s="130"/>
      <c r="AA10" s="134" t="s">
        <v>11</v>
      </c>
    </row>
    <row r="11" spans="3:27">
      <c r="C11" s="59" t="s">
        <v>172</v>
      </c>
      <c r="D11" s="110"/>
      <c r="E11" s="84">
        <v>4487217</v>
      </c>
      <c r="F11" s="84"/>
      <c r="G11" s="84">
        <v>10343812729</v>
      </c>
      <c r="H11" s="84"/>
      <c r="I11" s="84">
        <v>10700782823.1812</v>
      </c>
      <c r="J11" s="84"/>
      <c r="K11" s="84">
        <v>0</v>
      </c>
      <c r="L11" s="84"/>
      <c r="M11" s="84">
        <v>0</v>
      </c>
      <c r="N11" s="84"/>
      <c r="O11" s="84">
        <v>0</v>
      </c>
      <c r="P11" s="84"/>
      <c r="Q11" s="84">
        <v>0</v>
      </c>
      <c r="R11" s="84"/>
      <c r="S11" s="84">
        <v>4487217</v>
      </c>
      <c r="T11" s="84"/>
      <c r="U11" s="84">
        <v>2156</v>
      </c>
      <c r="V11" s="84"/>
      <c r="W11" s="84">
        <v>10343812729</v>
      </c>
      <c r="X11" s="84"/>
      <c r="Y11" s="84">
        <v>9616876934.8806</v>
      </c>
      <c r="AA11" s="85">
        <f>Y11/'سرمایه گذاری ها'!$O$17</f>
        <v>4.8645292002588686E-2</v>
      </c>
    </row>
    <row r="12" spans="3:27">
      <c r="C12" s="59" t="s">
        <v>173</v>
      </c>
      <c r="D12" s="110"/>
      <c r="E12" s="84">
        <v>976653</v>
      </c>
      <c r="F12" s="84"/>
      <c r="G12" s="84">
        <v>5411096158</v>
      </c>
      <c r="H12" s="84"/>
      <c r="I12" s="84">
        <v>5572632590.0909996</v>
      </c>
      <c r="J12" s="84"/>
      <c r="K12" s="84">
        <v>0</v>
      </c>
      <c r="L12" s="84"/>
      <c r="M12" s="84">
        <v>0</v>
      </c>
      <c r="N12" s="84"/>
      <c r="O12" s="84">
        <v>0</v>
      </c>
      <c r="P12" s="84"/>
      <c r="Q12" s="84">
        <v>0</v>
      </c>
      <c r="R12" s="84"/>
      <c r="S12" s="84">
        <v>976653</v>
      </c>
      <c r="T12" s="84"/>
      <c r="U12" s="84">
        <v>5510</v>
      </c>
      <c r="V12" s="84"/>
      <c r="W12" s="84">
        <v>5411096158</v>
      </c>
      <c r="X12" s="84"/>
      <c r="Y12" s="84">
        <v>5349338949.7215004</v>
      </c>
      <c r="AA12" s="85">
        <f>Y12/'سرمایه گذاری ها'!$O$17</f>
        <v>2.7058696600993186E-2</v>
      </c>
    </row>
    <row r="13" spans="3:27">
      <c r="C13" s="59" t="s">
        <v>146</v>
      </c>
      <c r="D13" s="110"/>
      <c r="E13" s="84">
        <v>118117</v>
      </c>
      <c r="F13" s="84"/>
      <c r="G13" s="84">
        <v>2855328493</v>
      </c>
      <c r="H13" s="84"/>
      <c r="I13" s="84">
        <v>3440236172.8049998</v>
      </c>
      <c r="J13" s="84"/>
      <c r="K13" s="84">
        <v>0</v>
      </c>
      <c r="L13" s="84"/>
      <c r="M13" s="84">
        <v>0</v>
      </c>
      <c r="N13" s="84"/>
      <c r="O13" s="84">
        <v>0</v>
      </c>
      <c r="P13" s="84"/>
      <c r="Q13" s="84">
        <v>0</v>
      </c>
      <c r="R13" s="84"/>
      <c r="S13" s="84">
        <v>118117</v>
      </c>
      <c r="T13" s="84"/>
      <c r="U13" s="84">
        <v>26580</v>
      </c>
      <c r="V13" s="84"/>
      <c r="W13" s="84">
        <v>2855328493</v>
      </c>
      <c r="X13" s="84"/>
      <c r="Y13" s="84">
        <v>3120869538.3330002</v>
      </c>
      <c r="AA13" s="85">
        <f>Y13/'سرمایه گذاری ها'!$O$17</f>
        <v>1.5786373374869211E-2</v>
      </c>
    </row>
    <row r="14" spans="3:27">
      <c r="C14" s="59" t="s">
        <v>182</v>
      </c>
      <c r="D14" s="110"/>
      <c r="E14" s="84">
        <v>456020</v>
      </c>
      <c r="F14" s="84"/>
      <c r="G14" s="84">
        <v>2075538747</v>
      </c>
      <c r="H14" s="84"/>
      <c r="I14" s="84">
        <v>2407058476.1100001</v>
      </c>
      <c r="J14" s="84"/>
      <c r="K14" s="84">
        <v>0</v>
      </c>
      <c r="L14" s="84"/>
      <c r="M14" s="84">
        <v>0</v>
      </c>
      <c r="N14" s="84"/>
      <c r="O14" s="84">
        <v>0</v>
      </c>
      <c r="P14" s="84"/>
      <c r="Q14" s="84">
        <v>0</v>
      </c>
      <c r="R14" s="84"/>
      <c r="S14" s="84">
        <v>456020</v>
      </c>
      <c r="T14" s="84"/>
      <c r="U14" s="84">
        <v>4680</v>
      </c>
      <c r="V14" s="84"/>
      <c r="W14" s="84">
        <v>2075538747</v>
      </c>
      <c r="X14" s="84"/>
      <c r="Y14" s="84">
        <v>2121475267.0799999</v>
      </c>
      <c r="AA14" s="85">
        <f>Y14/'سرمایه گذاری ها'!$O$17</f>
        <v>1.0731112037949533E-2</v>
      </c>
    </row>
    <row r="15" spans="3:27">
      <c r="C15" s="59" t="s">
        <v>163</v>
      </c>
      <c r="D15" s="110"/>
      <c r="E15" s="84">
        <v>78813</v>
      </c>
      <c r="F15" s="84"/>
      <c r="G15" s="84">
        <v>2685022923</v>
      </c>
      <c r="H15" s="84"/>
      <c r="I15" s="84">
        <v>2265710291.8379998</v>
      </c>
      <c r="J15" s="84"/>
      <c r="K15" s="84">
        <v>0</v>
      </c>
      <c r="L15" s="84"/>
      <c r="M15" s="84">
        <v>0</v>
      </c>
      <c r="N15" s="84"/>
      <c r="O15" s="84">
        <v>0</v>
      </c>
      <c r="P15" s="84"/>
      <c r="Q15" s="84">
        <v>0</v>
      </c>
      <c r="R15" s="84"/>
      <c r="S15" s="84">
        <v>78813</v>
      </c>
      <c r="T15" s="84"/>
      <c r="U15" s="84">
        <v>25150</v>
      </c>
      <c r="V15" s="84"/>
      <c r="W15" s="84">
        <v>2685022923</v>
      </c>
      <c r="X15" s="84"/>
      <c r="Y15" s="84">
        <v>1970353175.6475</v>
      </c>
      <c r="AA15" s="85">
        <f>Y15/'سرمایه گذاری ها'!$O$17</f>
        <v>9.9666873379606769E-3</v>
      </c>
    </row>
    <row r="16" spans="3:27">
      <c r="C16" s="59" t="s">
        <v>187</v>
      </c>
      <c r="D16" s="110"/>
      <c r="E16" s="84">
        <v>199000</v>
      </c>
      <c r="F16" s="84"/>
      <c r="G16" s="84">
        <v>1614374686</v>
      </c>
      <c r="H16" s="84"/>
      <c r="I16" s="84">
        <v>1742758519.5</v>
      </c>
      <c r="J16" s="84"/>
      <c r="K16" s="84">
        <v>0</v>
      </c>
      <c r="L16" s="84"/>
      <c r="M16" s="84">
        <v>0</v>
      </c>
      <c r="N16" s="84"/>
      <c r="O16" s="84">
        <v>0</v>
      </c>
      <c r="P16" s="84"/>
      <c r="Q16" s="84">
        <v>0</v>
      </c>
      <c r="R16" s="84"/>
      <c r="S16" s="84">
        <v>199000</v>
      </c>
      <c r="T16" s="84"/>
      <c r="U16" s="84">
        <v>9230</v>
      </c>
      <c r="V16" s="84"/>
      <c r="W16" s="84">
        <v>1614374686</v>
      </c>
      <c r="X16" s="84"/>
      <c r="Y16" s="84">
        <v>1825841218.5</v>
      </c>
      <c r="AA16" s="85">
        <f>Y16/'سرمایه گذاری ها'!$O$17</f>
        <v>9.2356988475279442E-3</v>
      </c>
    </row>
    <row r="17" spans="3:27">
      <c r="C17" s="59" t="s">
        <v>181</v>
      </c>
      <c r="D17" s="110"/>
      <c r="E17" s="84">
        <v>32352</v>
      </c>
      <c r="F17" s="84"/>
      <c r="G17" s="84">
        <v>1413234856</v>
      </c>
      <c r="H17" s="84"/>
      <c r="I17" s="84">
        <v>1939218187.6800001</v>
      </c>
      <c r="J17" s="84"/>
      <c r="K17" s="84">
        <v>0</v>
      </c>
      <c r="L17" s="84"/>
      <c r="M17" s="84">
        <v>0</v>
      </c>
      <c r="N17" s="84"/>
      <c r="O17" s="84">
        <v>0</v>
      </c>
      <c r="P17" s="84"/>
      <c r="Q17" s="84">
        <v>0</v>
      </c>
      <c r="R17" s="84"/>
      <c r="S17" s="84">
        <v>32352</v>
      </c>
      <c r="T17" s="84"/>
      <c r="U17" s="84">
        <v>49050</v>
      </c>
      <c r="V17" s="84"/>
      <c r="W17" s="84">
        <v>1413234856</v>
      </c>
      <c r="X17" s="84"/>
      <c r="Y17" s="84">
        <v>1577423749.6800001</v>
      </c>
      <c r="AA17" s="85">
        <f>Y17/'سرمایه گذاری ها'!$O$17</f>
        <v>7.9791224775566574E-3</v>
      </c>
    </row>
    <row r="18" spans="3:27">
      <c r="C18" s="59" t="s">
        <v>188</v>
      </c>
      <c r="D18" s="110"/>
      <c r="E18" s="84">
        <v>81500</v>
      </c>
      <c r="F18" s="84"/>
      <c r="G18" s="84">
        <v>1573842111</v>
      </c>
      <c r="H18" s="84"/>
      <c r="I18" s="84">
        <v>1511741299.5</v>
      </c>
      <c r="J18" s="84"/>
      <c r="K18" s="84">
        <v>0</v>
      </c>
      <c r="L18" s="84"/>
      <c r="M18" s="84">
        <v>0</v>
      </c>
      <c r="N18" s="84"/>
      <c r="O18" s="84">
        <v>0</v>
      </c>
      <c r="P18" s="84"/>
      <c r="Q18" s="84">
        <v>0</v>
      </c>
      <c r="R18" s="84"/>
      <c r="S18" s="84">
        <v>81500</v>
      </c>
      <c r="T18" s="84"/>
      <c r="U18" s="84">
        <v>17220</v>
      </c>
      <c r="V18" s="84"/>
      <c r="W18" s="84">
        <v>1573842111</v>
      </c>
      <c r="X18" s="84"/>
      <c r="Y18" s="84">
        <v>1395079591.5</v>
      </c>
      <c r="AA18" s="85">
        <f>Y18/'سرمایه گذاری ها'!$O$17</f>
        <v>7.0567664071092976E-3</v>
      </c>
    </row>
    <row r="19" spans="3:27">
      <c r="C19" s="59" t="s">
        <v>189</v>
      </c>
      <c r="D19" s="110"/>
      <c r="E19" s="84">
        <v>166467</v>
      </c>
      <c r="F19" s="84"/>
      <c r="G19" s="84">
        <v>704130070</v>
      </c>
      <c r="H19" s="84"/>
      <c r="I19" s="84">
        <v>626990539.39514995</v>
      </c>
      <c r="J19" s="84"/>
      <c r="K19" s="84">
        <v>0</v>
      </c>
      <c r="L19" s="84"/>
      <c r="M19" s="84">
        <v>0</v>
      </c>
      <c r="N19" s="84"/>
      <c r="O19" s="84">
        <v>0</v>
      </c>
      <c r="P19" s="84"/>
      <c r="Q19" s="84">
        <v>0</v>
      </c>
      <c r="R19" s="84"/>
      <c r="S19" s="84">
        <v>166467</v>
      </c>
      <c r="T19" s="84"/>
      <c r="U19" s="84">
        <v>3491</v>
      </c>
      <c r="V19" s="84"/>
      <c r="W19" s="84">
        <v>704130070</v>
      </c>
      <c r="X19" s="84"/>
      <c r="Y19" s="84">
        <v>577678536.03285003</v>
      </c>
      <c r="AA19" s="85">
        <f>Y19/'سرمایه گذاری ها'!$O$17</f>
        <v>2.922085959842309E-3</v>
      </c>
    </row>
    <row r="20" spans="3:27">
      <c r="C20" s="59" t="s">
        <v>162</v>
      </c>
      <c r="D20" s="110"/>
      <c r="E20" s="84">
        <v>15754</v>
      </c>
      <c r="F20" s="84"/>
      <c r="G20" s="84">
        <v>295988918</v>
      </c>
      <c r="H20" s="84"/>
      <c r="I20" s="84">
        <v>294412957.56</v>
      </c>
      <c r="J20" s="84"/>
      <c r="K20" s="84">
        <v>0</v>
      </c>
      <c r="L20" s="84"/>
      <c r="M20" s="84">
        <v>0</v>
      </c>
      <c r="N20" s="84"/>
      <c r="O20" s="84">
        <v>0</v>
      </c>
      <c r="P20" s="84"/>
      <c r="Q20" s="84">
        <v>0</v>
      </c>
      <c r="R20" s="84"/>
      <c r="S20" s="84">
        <v>15754</v>
      </c>
      <c r="T20" s="84"/>
      <c r="U20" s="84">
        <v>13890</v>
      </c>
      <c r="V20" s="84"/>
      <c r="W20" s="84">
        <v>295988918</v>
      </c>
      <c r="X20" s="84"/>
      <c r="Y20" s="84">
        <v>217521062.79300001</v>
      </c>
      <c r="AA20" s="85">
        <f>Y20/'سرمایه گذاری ها'!$O$17</f>
        <v>1.1002922973777547E-3</v>
      </c>
    </row>
    <row r="21" spans="3:27">
      <c r="C21" s="59" t="s">
        <v>113</v>
      </c>
      <c r="D21" s="110"/>
      <c r="E21" s="84">
        <v>4</v>
      </c>
      <c r="F21" s="84"/>
      <c r="G21" s="84">
        <v>215148</v>
      </c>
      <c r="H21" s="84"/>
      <c r="I21" s="84">
        <v>316903.14</v>
      </c>
      <c r="J21" s="84"/>
      <c r="K21" s="84">
        <v>0</v>
      </c>
      <c r="L21" s="84"/>
      <c r="M21" s="84">
        <v>0</v>
      </c>
      <c r="N21" s="84"/>
      <c r="O21" s="84">
        <v>0</v>
      </c>
      <c r="P21" s="84"/>
      <c r="Q21" s="84">
        <v>0</v>
      </c>
      <c r="R21" s="84"/>
      <c r="S21" s="84">
        <v>4</v>
      </c>
      <c r="T21" s="84"/>
      <c r="U21" s="84">
        <v>78900</v>
      </c>
      <c r="V21" s="84"/>
      <c r="W21" s="84">
        <v>215148</v>
      </c>
      <c r="X21" s="84"/>
      <c r="Y21" s="84">
        <v>313722.18</v>
      </c>
      <c r="AA21" s="85">
        <f>Y21/'سرمایه گذاری ها'!$O$17</f>
        <v>1.5869088433934676E-6</v>
      </c>
    </row>
    <row r="22" spans="3:27">
      <c r="E22" s="84"/>
      <c r="G22" s="84"/>
      <c r="I22" s="84"/>
      <c r="K22" s="84"/>
      <c r="M22" s="84"/>
      <c r="O22" s="84"/>
      <c r="Q22" s="84"/>
      <c r="S22" s="84"/>
      <c r="U22" s="84"/>
      <c r="W22" s="84"/>
      <c r="Y22" s="84"/>
      <c r="AA22" s="85"/>
    </row>
    <row r="23" spans="3:27" ht="33.75" thickBot="1">
      <c r="C23" s="59" t="s">
        <v>78</v>
      </c>
      <c r="E23" s="86">
        <f>SUM(E11:E22)</f>
        <v>6611897</v>
      </c>
      <c r="F23" s="84"/>
      <c r="G23" s="86">
        <f>SUM(G11:G22)</f>
        <v>28972584839</v>
      </c>
      <c r="H23" s="84"/>
      <c r="I23" s="86">
        <f>SUM(I11:I22)</f>
        <v>30501858760.80035</v>
      </c>
      <c r="J23" s="84"/>
      <c r="K23" s="86">
        <f>SUM(K11:K22)</f>
        <v>0</v>
      </c>
      <c r="L23" s="84"/>
      <c r="M23" s="86">
        <f>SUM(M11:M22)</f>
        <v>0</v>
      </c>
      <c r="N23" s="84"/>
      <c r="O23" s="86">
        <f>SUM(O11:O22)</f>
        <v>0</v>
      </c>
      <c r="P23" s="84"/>
      <c r="Q23" s="86">
        <f>SUM(Q11:Q22)</f>
        <v>0</v>
      </c>
      <c r="R23" s="84"/>
      <c r="S23" s="86">
        <f>SUM(S11:S22)</f>
        <v>6611897</v>
      </c>
      <c r="T23" s="84"/>
      <c r="U23" s="86"/>
      <c r="V23" s="84"/>
      <c r="W23" s="86">
        <f>SUM(W11:W22)</f>
        <v>28972584839</v>
      </c>
      <c r="X23" s="84"/>
      <c r="Y23" s="86">
        <f>SUM(Y11:Y22)</f>
        <v>27772771746.348446</v>
      </c>
      <c r="Z23" s="84"/>
      <c r="AA23" s="89">
        <f>SUM(AA11:AA22)</f>
        <v>0.14048371425261869</v>
      </c>
    </row>
    <row r="24" spans="3:27" ht="33.75" thickTop="1"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113"/>
    </row>
    <row r="25" spans="3:27" ht="30.75" customHeight="1">
      <c r="O25" s="94">
        <v>2</v>
      </c>
    </row>
    <row r="43" spans="4:4">
      <c r="D43" s="59" t="s">
        <v>143</v>
      </c>
    </row>
  </sheetData>
  <sortState xmlns:xlrd2="http://schemas.microsoft.com/office/spreadsheetml/2017/richdata2" ref="C11:Y21">
    <sortCondition descending="1" ref="Y11:Y21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.7" right="0.7" top="0.75" bottom="0.75" header="0.3" footer="0.3"/>
  <pageSetup paperSize="9" scale="3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  <pageSetUpPr fitToPage="1"/>
  </sheetPr>
  <dimension ref="B2:AB18"/>
  <sheetViews>
    <sheetView rightToLeft="1" view="pageBreakPreview" zoomScale="60" zoomScaleNormal="100" workbookViewId="0">
      <selection activeCell="L13" sqref="L13"/>
    </sheetView>
  </sheetViews>
  <sheetFormatPr defaultRowHeight="21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2:28" ht="30">
      <c r="B3" s="122" t="s">
        <v>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</row>
    <row r="4" spans="2:28" ht="30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</row>
    <row r="5" spans="2:28" s="2" customFormat="1" ht="30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>
      <c r="B6" s="14" t="s">
        <v>90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>
      <c r="B8" s="20"/>
      <c r="C8" s="15"/>
      <c r="D8" s="137" t="s">
        <v>190</v>
      </c>
      <c r="E8" s="137" t="s">
        <v>2</v>
      </c>
      <c r="F8" s="137" t="s">
        <v>2</v>
      </c>
      <c r="G8" s="137" t="s">
        <v>2</v>
      </c>
      <c r="H8" s="137" t="s">
        <v>2</v>
      </c>
      <c r="I8" s="137" t="s">
        <v>2</v>
      </c>
      <c r="J8" s="137" t="s">
        <v>2</v>
      </c>
      <c r="K8" s="15"/>
      <c r="L8" s="137" t="s">
        <v>194</v>
      </c>
      <c r="M8" s="137" t="s">
        <v>4</v>
      </c>
      <c r="N8" s="137" t="s">
        <v>4</v>
      </c>
      <c r="O8" s="137" t="s">
        <v>4</v>
      </c>
      <c r="P8" s="137" t="s">
        <v>4</v>
      </c>
      <c r="Q8" s="137" t="s">
        <v>4</v>
      </c>
      <c r="R8" s="137" t="s">
        <v>4</v>
      </c>
      <c r="S8" s="15"/>
    </row>
    <row r="9" spans="2:28" ht="30">
      <c r="B9" s="21" t="s">
        <v>1</v>
      </c>
      <c r="C9" s="15"/>
      <c r="D9" s="18" t="s">
        <v>190</v>
      </c>
      <c r="E9" s="19"/>
      <c r="F9" s="18" t="s">
        <v>14</v>
      </c>
      <c r="G9" s="19"/>
      <c r="H9" s="18" t="s">
        <v>15</v>
      </c>
      <c r="I9" s="19"/>
      <c r="J9" s="18" t="s">
        <v>16</v>
      </c>
      <c r="K9" s="15"/>
      <c r="L9" s="18" t="s">
        <v>13</v>
      </c>
      <c r="M9" s="19"/>
      <c r="N9" s="18" t="s">
        <v>14</v>
      </c>
      <c r="O9" s="19"/>
      <c r="P9" s="18" t="s">
        <v>15</v>
      </c>
      <c r="Q9" s="19"/>
      <c r="R9" s="18" t="s">
        <v>16</v>
      </c>
      <c r="S9" s="15"/>
    </row>
    <row r="12" spans="2:28" ht="26.25" customHeight="1" thickBot="1">
      <c r="B12" s="23" t="s">
        <v>78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/>
    <row r="18" spans="10:10" ht="30">
      <c r="J18" s="5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B2:AL33"/>
  <sheetViews>
    <sheetView rightToLeft="1" view="pageBreakPreview" topLeftCell="C10" zoomScale="90" zoomScaleNormal="90" zoomScaleSheetLayoutView="90" workbookViewId="0">
      <selection activeCell="AL13" sqref="AL13:AL24"/>
    </sheetView>
  </sheetViews>
  <sheetFormatPr defaultRowHeight="21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9" style="1" bestFit="1" customWidth="1"/>
    <col min="25" max="25" width="1" style="1" customWidth="1"/>
    <col min="26" max="26" width="8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>
      <c r="B2" s="139" t="s">
        <v>185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</row>
    <row r="3" spans="2:38" ht="39">
      <c r="B3" s="139" t="s">
        <v>0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</row>
    <row r="4" spans="2:38" ht="39">
      <c r="B4" s="139" t="s">
        <v>193</v>
      </c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</row>
    <row r="5" spans="2:38" ht="39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</row>
    <row r="6" spans="2:38" ht="39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</row>
    <row r="7" spans="2:38" s="2" customFormat="1" ht="30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>
      <c r="B8" s="14" t="s">
        <v>101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>
      <c r="B10" s="122" t="s">
        <v>17</v>
      </c>
      <c r="C10" s="122" t="s">
        <v>17</v>
      </c>
      <c r="D10" s="122" t="s">
        <v>17</v>
      </c>
      <c r="E10" s="122" t="s">
        <v>17</v>
      </c>
      <c r="F10" s="122" t="s">
        <v>17</v>
      </c>
      <c r="G10" s="122" t="s">
        <v>17</v>
      </c>
      <c r="H10" s="122" t="s">
        <v>17</v>
      </c>
      <c r="I10" s="122" t="s">
        <v>17</v>
      </c>
      <c r="J10" s="122" t="s">
        <v>17</v>
      </c>
      <c r="K10" s="122" t="s">
        <v>17</v>
      </c>
      <c r="L10" s="122" t="s">
        <v>17</v>
      </c>
      <c r="M10" s="122" t="s">
        <v>17</v>
      </c>
      <c r="N10" s="122" t="s">
        <v>17</v>
      </c>
      <c r="P10" s="122" t="s">
        <v>190</v>
      </c>
      <c r="Q10" s="122" t="s">
        <v>2</v>
      </c>
      <c r="R10" s="122" t="s">
        <v>2</v>
      </c>
      <c r="S10" s="122" t="s">
        <v>2</v>
      </c>
      <c r="T10" s="122" t="s">
        <v>2</v>
      </c>
      <c r="V10" s="122" t="s">
        <v>3</v>
      </c>
      <c r="W10" s="122" t="s">
        <v>3</v>
      </c>
      <c r="X10" s="122" t="s">
        <v>3</v>
      </c>
      <c r="Y10" s="122" t="s">
        <v>3</v>
      </c>
      <c r="Z10" s="122" t="s">
        <v>3</v>
      </c>
      <c r="AA10" s="122" t="s">
        <v>3</v>
      </c>
      <c r="AB10" s="122" t="s">
        <v>3</v>
      </c>
      <c r="AD10" s="122" t="s">
        <v>194</v>
      </c>
      <c r="AE10" s="122" t="s">
        <v>4</v>
      </c>
      <c r="AF10" s="122" t="s">
        <v>4</v>
      </c>
      <c r="AG10" s="122" t="s">
        <v>4</v>
      </c>
      <c r="AH10" s="122" t="s">
        <v>4</v>
      </c>
      <c r="AI10" s="122" t="s">
        <v>4</v>
      </c>
      <c r="AJ10" s="122" t="s">
        <v>4</v>
      </c>
      <c r="AK10" s="122" t="s">
        <v>4</v>
      </c>
      <c r="AL10" s="122" t="s">
        <v>4</v>
      </c>
    </row>
    <row r="11" spans="2:38" s="16" customFormat="1" ht="45.75" customHeight="1">
      <c r="B11" s="125" t="s">
        <v>18</v>
      </c>
      <c r="C11" s="24"/>
      <c r="D11" s="125" t="s">
        <v>19</v>
      </c>
      <c r="E11" s="24"/>
      <c r="F11" s="125" t="s">
        <v>20</v>
      </c>
      <c r="G11" s="24"/>
      <c r="H11" s="125" t="s">
        <v>21</v>
      </c>
      <c r="I11" s="24"/>
      <c r="J11" s="125" t="s">
        <v>85</v>
      </c>
      <c r="K11" s="24"/>
      <c r="L11" s="125" t="s">
        <v>23</v>
      </c>
      <c r="M11" s="24"/>
      <c r="N11" s="125" t="s">
        <v>16</v>
      </c>
      <c r="P11" s="125" t="s">
        <v>5</v>
      </c>
      <c r="Q11" s="24"/>
      <c r="R11" s="125" t="s">
        <v>6</v>
      </c>
      <c r="S11" s="24"/>
      <c r="T11" s="125" t="s">
        <v>7</v>
      </c>
      <c r="V11" s="125" t="s">
        <v>8</v>
      </c>
      <c r="W11" s="125" t="s">
        <v>8</v>
      </c>
      <c r="X11" s="125" t="s">
        <v>8</v>
      </c>
      <c r="Z11" s="125" t="s">
        <v>9</v>
      </c>
      <c r="AA11" s="125" t="s">
        <v>9</v>
      </c>
      <c r="AB11" s="125" t="s">
        <v>9</v>
      </c>
      <c r="AD11" s="125" t="s">
        <v>5</v>
      </c>
      <c r="AE11" s="24"/>
      <c r="AF11" s="125" t="s">
        <v>24</v>
      </c>
      <c r="AG11" s="24"/>
      <c r="AH11" s="125" t="s">
        <v>6</v>
      </c>
      <c r="AI11" s="24"/>
      <c r="AJ11" s="125" t="s">
        <v>7</v>
      </c>
      <c r="AK11" s="24"/>
      <c r="AL11" s="125" t="s">
        <v>11</v>
      </c>
    </row>
    <row r="12" spans="2:38" s="16" customFormat="1" ht="45.75" customHeight="1">
      <c r="B12" s="126" t="s">
        <v>18</v>
      </c>
      <c r="C12" s="25"/>
      <c r="D12" s="126" t="s">
        <v>19</v>
      </c>
      <c r="E12" s="25"/>
      <c r="F12" s="126" t="s">
        <v>20</v>
      </c>
      <c r="G12" s="25"/>
      <c r="H12" s="126" t="s">
        <v>21</v>
      </c>
      <c r="I12" s="25"/>
      <c r="J12" s="126" t="s">
        <v>22</v>
      </c>
      <c r="K12" s="25"/>
      <c r="L12" s="126" t="s">
        <v>23</v>
      </c>
      <c r="M12" s="25"/>
      <c r="N12" s="126" t="s">
        <v>16</v>
      </c>
      <c r="P12" s="126" t="s">
        <v>5</v>
      </c>
      <c r="Q12" s="25"/>
      <c r="R12" s="126" t="s">
        <v>6</v>
      </c>
      <c r="S12" s="25"/>
      <c r="T12" s="126" t="s">
        <v>7</v>
      </c>
      <c r="V12" s="126" t="s">
        <v>5</v>
      </c>
      <c r="W12" s="25"/>
      <c r="X12" s="126" t="s">
        <v>6</v>
      </c>
      <c r="Z12" s="126" t="s">
        <v>5</v>
      </c>
      <c r="AA12" s="25"/>
      <c r="AB12" s="126" t="s">
        <v>12</v>
      </c>
      <c r="AD12" s="126" t="s">
        <v>5</v>
      </c>
      <c r="AE12" s="25"/>
      <c r="AF12" s="126" t="s">
        <v>24</v>
      </c>
      <c r="AG12" s="25"/>
      <c r="AH12" s="126" t="s">
        <v>6</v>
      </c>
      <c r="AI12" s="25"/>
      <c r="AJ12" s="126" t="s">
        <v>7</v>
      </c>
      <c r="AK12" s="25"/>
      <c r="AL12" s="126" t="s">
        <v>11</v>
      </c>
    </row>
    <row r="13" spans="2:38" ht="21.75">
      <c r="B13" s="3" t="s">
        <v>167</v>
      </c>
      <c r="C13" s="110"/>
      <c r="D13" s="3" t="s">
        <v>93</v>
      </c>
      <c r="E13" s="3"/>
      <c r="F13" s="3" t="s">
        <v>93</v>
      </c>
      <c r="G13" s="110"/>
      <c r="H13" s="3" t="s">
        <v>168</v>
      </c>
      <c r="I13" s="3"/>
      <c r="J13" s="3" t="s">
        <v>169</v>
      </c>
      <c r="K13" s="110"/>
      <c r="L13" s="3">
        <v>0</v>
      </c>
      <c r="M13" s="3"/>
      <c r="N13" s="3">
        <v>0</v>
      </c>
      <c r="O13" s="3"/>
      <c r="P13" s="3">
        <v>21900</v>
      </c>
      <c r="Q13" s="3"/>
      <c r="R13" s="3">
        <v>17049790705</v>
      </c>
      <c r="S13" s="3"/>
      <c r="T13" s="3">
        <v>18607728537</v>
      </c>
      <c r="U13" s="3"/>
      <c r="V13" s="3">
        <v>0</v>
      </c>
      <c r="W13" s="3"/>
      <c r="X13" s="3">
        <v>0</v>
      </c>
      <c r="Y13" s="3"/>
      <c r="Z13" s="3">
        <v>0</v>
      </c>
      <c r="AA13" s="3"/>
      <c r="AB13" s="3">
        <v>0</v>
      </c>
      <c r="AC13" s="3"/>
      <c r="AD13" s="3">
        <v>21900</v>
      </c>
      <c r="AE13" s="3"/>
      <c r="AF13" s="3">
        <v>873243</v>
      </c>
      <c r="AG13" s="3"/>
      <c r="AH13" s="3">
        <v>17049790705</v>
      </c>
      <c r="AI13" s="3"/>
      <c r="AJ13" s="3">
        <v>19120555471</v>
      </c>
      <c r="AK13" s="2"/>
      <c r="AL13" s="67">
        <f>AJ13/'سرمایه گذاری ها'!$O$17</f>
        <v>9.6717989679675334E-2</v>
      </c>
    </row>
    <row r="14" spans="2:38" ht="21.75">
      <c r="B14" s="3" t="s">
        <v>137</v>
      </c>
      <c r="C14" s="110"/>
      <c r="D14" s="3" t="s">
        <v>93</v>
      </c>
      <c r="E14" s="3"/>
      <c r="F14" s="3" t="s">
        <v>93</v>
      </c>
      <c r="G14" s="110"/>
      <c r="H14" s="3" t="s">
        <v>138</v>
      </c>
      <c r="I14" s="3"/>
      <c r="J14" s="3" t="s">
        <v>141</v>
      </c>
      <c r="K14" s="110"/>
      <c r="L14" s="3">
        <v>0</v>
      </c>
      <c r="M14" s="3"/>
      <c r="N14" s="3">
        <v>0</v>
      </c>
      <c r="O14" s="3"/>
      <c r="P14" s="3">
        <v>32000</v>
      </c>
      <c r="Q14" s="3"/>
      <c r="R14" s="3">
        <v>18886402507</v>
      </c>
      <c r="S14" s="3"/>
      <c r="T14" s="3">
        <v>22852401251</v>
      </c>
      <c r="U14" s="3"/>
      <c r="V14" s="3">
        <v>0</v>
      </c>
      <c r="W14" s="3"/>
      <c r="X14" s="3">
        <v>0</v>
      </c>
      <c r="Y14" s="3"/>
      <c r="Z14" s="3">
        <v>9000</v>
      </c>
      <c r="AA14" s="3"/>
      <c r="AB14" s="3">
        <v>6581108365</v>
      </c>
      <c r="AC14" s="3"/>
      <c r="AD14" s="3">
        <v>23000</v>
      </c>
      <c r="AE14" s="3"/>
      <c r="AF14" s="3">
        <v>723520</v>
      </c>
      <c r="AG14" s="3"/>
      <c r="AH14" s="3">
        <v>13574601802</v>
      </c>
      <c r="AI14" s="3"/>
      <c r="AJ14" s="3">
        <v>16637943826</v>
      </c>
      <c r="AK14" s="2"/>
      <c r="AL14" s="67">
        <f>AJ14/'سرمایه گذاری ها'!$O$17</f>
        <v>8.4160132360941595E-2</v>
      </c>
    </row>
    <row r="15" spans="2:38" ht="21.75">
      <c r="B15" s="3" t="s">
        <v>116</v>
      </c>
      <c r="C15" s="110"/>
      <c r="D15" s="3" t="s">
        <v>93</v>
      </c>
      <c r="E15" s="3"/>
      <c r="F15" s="3" t="s">
        <v>93</v>
      </c>
      <c r="G15" s="110"/>
      <c r="H15" s="3" t="s">
        <v>58</v>
      </c>
      <c r="I15" s="3"/>
      <c r="J15" s="3" t="s">
        <v>178</v>
      </c>
      <c r="K15" s="110"/>
      <c r="L15" s="3">
        <v>0</v>
      </c>
      <c r="M15" s="3"/>
      <c r="N15" s="3">
        <v>0</v>
      </c>
      <c r="O15" s="3"/>
      <c r="P15" s="3">
        <v>10700</v>
      </c>
      <c r="Q15" s="3"/>
      <c r="R15" s="3">
        <v>9072288501</v>
      </c>
      <c r="S15" s="3"/>
      <c r="T15" s="3">
        <v>9432009338</v>
      </c>
      <c r="U15" s="3"/>
      <c r="V15" s="3">
        <v>0</v>
      </c>
      <c r="W15" s="3"/>
      <c r="X15" s="3">
        <v>0</v>
      </c>
      <c r="Y15" s="3"/>
      <c r="Z15" s="3">
        <v>0</v>
      </c>
      <c r="AA15" s="3"/>
      <c r="AB15" s="3">
        <v>0</v>
      </c>
      <c r="AC15" s="3"/>
      <c r="AD15" s="3">
        <v>10700</v>
      </c>
      <c r="AE15" s="3"/>
      <c r="AF15" s="3">
        <v>911054</v>
      </c>
      <c r="AG15" s="3"/>
      <c r="AH15" s="3">
        <v>9072288501</v>
      </c>
      <c r="AI15" s="3"/>
      <c r="AJ15" s="3">
        <v>9746510924</v>
      </c>
      <c r="AK15" s="2"/>
      <c r="AL15" s="67">
        <f>AJ15/'سرمایه گذاری ها'!$O$17</f>
        <v>4.9301022890783933E-2</v>
      </c>
    </row>
    <row r="16" spans="2:38" ht="21.75">
      <c r="B16" s="3" t="s">
        <v>114</v>
      </c>
      <c r="C16" s="110"/>
      <c r="D16" s="3" t="s">
        <v>93</v>
      </c>
      <c r="E16" s="3"/>
      <c r="F16" s="3" t="s">
        <v>93</v>
      </c>
      <c r="G16" s="110"/>
      <c r="H16" s="3" t="s">
        <v>58</v>
      </c>
      <c r="I16" s="3"/>
      <c r="J16" s="3" t="s">
        <v>115</v>
      </c>
      <c r="K16" s="110"/>
      <c r="L16" s="3">
        <v>0</v>
      </c>
      <c r="M16" s="3"/>
      <c r="N16" s="3">
        <v>0</v>
      </c>
      <c r="O16" s="3"/>
      <c r="P16" s="3">
        <v>10960</v>
      </c>
      <c r="Q16" s="3"/>
      <c r="R16" s="3">
        <v>7149044713</v>
      </c>
      <c r="S16" s="3"/>
      <c r="T16" s="3">
        <v>8821891222</v>
      </c>
      <c r="U16" s="3"/>
      <c r="V16" s="3">
        <v>0</v>
      </c>
      <c r="W16" s="3"/>
      <c r="X16" s="3">
        <v>0</v>
      </c>
      <c r="Y16" s="3"/>
      <c r="Z16" s="3">
        <v>100</v>
      </c>
      <c r="AA16" s="3"/>
      <c r="AB16" s="3">
        <v>82827220</v>
      </c>
      <c r="AC16" s="3"/>
      <c r="AD16" s="3">
        <v>10860</v>
      </c>
      <c r="AE16" s="3"/>
      <c r="AF16" s="3">
        <v>824782</v>
      </c>
      <c r="AG16" s="3"/>
      <c r="AH16" s="3">
        <v>7083816203</v>
      </c>
      <c r="AI16" s="3"/>
      <c r="AJ16" s="3">
        <v>8955509039</v>
      </c>
      <c r="AK16" s="2"/>
      <c r="AL16" s="67">
        <f>AJ16/'سرمایه گذاری ها'!$O$17</f>
        <v>4.5299878035653184E-2</v>
      </c>
    </row>
    <row r="17" spans="2:38" ht="21.75">
      <c r="B17" s="3" t="s">
        <v>170</v>
      </c>
      <c r="C17" s="110"/>
      <c r="D17" s="3" t="s">
        <v>93</v>
      </c>
      <c r="E17" s="3"/>
      <c r="F17" s="3" t="s">
        <v>93</v>
      </c>
      <c r="G17" s="110"/>
      <c r="H17" s="3" t="s">
        <v>165</v>
      </c>
      <c r="I17" s="3"/>
      <c r="J17" s="3" t="s">
        <v>171</v>
      </c>
      <c r="K17" s="110"/>
      <c r="L17" s="3">
        <v>0</v>
      </c>
      <c r="M17" s="3"/>
      <c r="N17" s="3">
        <v>0</v>
      </c>
      <c r="O17" s="3"/>
      <c r="P17" s="3">
        <v>11000</v>
      </c>
      <c r="Q17" s="3"/>
      <c r="R17" s="3">
        <v>6400631832</v>
      </c>
      <c r="S17" s="3"/>
      <c r="T17" s="3">
        <v>6725016869</v>
      </c>
      <c r="U17" s="3"/>
      <c r="V17" s="3">
        <v>0</v>
      </c>
      <c r="W17" s="3"/>
      <c r="X17" s="3">
        <v>0</v>
      </c>
      <c r="Y17" s="3"/>
      <c r="Z17" s="3">
        <v>0</v>
      </c>
      <c r="AA17" s="3"/>
      <c r="AB17" s="3">
        <v>0</v>
      </c>
      <c r="AC17" s="3"/>
      <c r="AD17" s="3">
        <v>11000</v>
      </c>
      <c r="AE17" s="3"/>
      <c r="AF17" s="3">
        <v>606504</v>
      </c>
      <c r="AG17" s="3"/>
      <c r="AH17" s="3">
        <v>6400631832</v>
      </c>
      <c r="AI17" s="3"/>
      <c r="AJ17" s="3">
        <v>6670334782</v>
      </c>
      <c r="AK17" s="2"/>
      <c r="AL17" s="67">
        <f>AJ17/'سرمایه گذاری ها'!$O$17</f>
        <v>3.3740723253774529E-2</v>
      </c>
    </row>
    <row r="18" spans="2:38" ht="21.75">
      <c r="B18" s="3" t="s">
        <v>164</v>
      </c>
      <c r="C18" s="110"/>
      <c r="D18" s="3" t="s">
        <v>93</v>
      </c>
      <c r="E18" s="3"/>
      <c r="F18" s="3" t="s">
        <v>93</v>
      </c>
      <c r="G18" s="110"/>
      <c r="H18" s="3" t="s">
        <v>165</v>
      </c>
      <c r="I18" s="3"/>
      <c r="J18" s="3" t="s">
        <v>166</v>
      </c>
      <c r="K18" s="110"/>
      <c r="L18" s="3">
        <v>0</v>
      </c>
      <c r="M18" s="3"/>
      <c r="N18" s="3">
        <v>0</v>
      </c>
      <c r="O18" s="3"/>
      <c r="P18" s="3">
        <v>10000</v>
      </c>
      <c r="Q18" s="3"/>
      <c r="R18" s="3">
        <v>5750967885</v>
      </c>
      <c r="S18" s="3"/>
      <c r="T18" s="3">
        <v>6256545795</v>
      </c>
      <c r="U18" s="3"/>
      <c r="V18" s="3">
        <v>0</v>
      </c>
      <c r="W18" s="3"/>
      <c r="X18" s="3">
        <v>0</v>
      </c>
      <c r="Y18" s="3"/>
      <c r="Z18" s="3">
        <v>0</v>
      </c>
      <c r="AA18" s="3"/>
      <c r="AB18" s="3">
        <v>0</v>
      </c>
      <c r="AC18" s="3"/>
      <c r="AD18" s="3">
        <v>10000</v>
      </c>
      <c r="AE18" s="3"/>
      <c r="AF18" s="3">
        <v>624131</v>
      </c>
      <c r="AG18" s="3"/>
      <c r="AH18" s="3">
        <v>5750967885</v>
      </c>
      <c r="AI18" s="3"/>
      <c r="AJ18" s="3">
        <v>6240178762</v>
      </c>
      <c r="AK18" s="2"/>
      <c r="AL18" s="67">
        <f>AJ18/'سرمایه گذاری ها'!$O$17</f>
        <v>3.1564854170571872E-2</v>
      </c>
    </row>
    <row r="19" spans="2:38" ht="21.75">
      <c r="B19" s="3" t="s">
        <v>183</v>
      </c>
      <c r="C19" s="110"/>
      <c r="D19" s="3" t="s">
        <v>93</v>
      </c>
      <c r="E19" s="3"/>
      <c r="F19" s="3" t="s">
        <v>93</v>
      </c>
      <c r="G19" s="110"/>
      <c r="H19" s="3" t="s">
        <v>168</v>
      </c>
      <c r="I19" s="3"/>
      <c r="J19" s="3" t="s">
        <v>184</v>
      </c>
      <c r="K19" s="110"/>
      <c r="L19" s="3">
        <v>0</v>
      </c>
      <c r="M19" s="3"/>
      <c r="N19" s="3">
        <v>0</v>
      </c>
      <c r="O19" s="3"/>
      <c r="P19" s="3">
        <v>8300</v>
      </c>
      <c r="Q19" s="3"/>
      <c r="R19" s="3">
        <v>5315139188</v>
      </c>
      <c r="S19" s="3"/>
      <c r="T19" s="3">
        <v>5446999752</v>
      </c>
      <c r="U19" s="3"/>
      <c r="V19" s="3">
        <v>0</v>
      </c>
      <c r="W19" s="3"/>
      <c r="X19" s="3">
        <v>0</v>
      </c>
      <c r="Y19" s="3"/>
      <c r="Z19" s="3">
        <v>0</v>
      </c>
      <c r="AA19" s="3"/>
      <c r="AB19" s="3">
        <v>0</v>
      </c>
      <c r="AC19" s="3"/>
      <c r="AD19" s="3">
        <v>8300</v>
      </c>
      <c r="AE19" s="3"/>
      <c r="AF19" s="3">
        <v>657280</v>
      </c>
      <c r="AG19" s="3"/>
      <c r="AH19" s="3">
        <v>5315139188</v>
      </c>
      <c r="AI19" s="3"/>
      <c r="AJ19" s="3">
        <v>5454435204</v>
      </c>
      <c r="AK19" s="2"/>
      <c r="AL19" s="67">
        <f>AJ19/'سرمایه گذاری ها'!$O$17</f>
        <v>2.7590307643993332E-2</v>
      </c>
    </row>
    <row r="20" spans="2:38" ht="21.75">
      <c r="B20" s="3" t="s">
        <v>139</v>
      </c>
      <c r="C20" s="110"/>
      <c r="D20" s="3" t="s">
        <v>93</v>
      </c>
      <c r="E20" s="3"/>
      <c r="F20" s="3" t="s">
        <v>93</v>
      </c>
      <c r="G20" s="110"/>
      <c r="H20" s="3" t="s">
        <v>140</v>
      </c>
      <c r="I20" s="3"/>
      <c r="J20" s="3" t="s">
        <v>142</v>
      </c>
      <c r="K20" s="110"/>
      <c r="L20" s="3">
        <v>0</v>
      </c>
      <c r="M20" s="3"/>
      <c r="N20" s="3">
        <v>0</v>
      </c>
      <c r="O20" s="3"/>
      <c r="P20" s="3">
        <v>12000</v>
      </c>
      <c r="Q20" s="3"/>
      <c r="R20" s="3">
        <v>6883815012</v>
      </c>
      <c r="S20" s="3"/>
      <c r="T20" s="3">
        <v>8227040578</v>
      </c>
      <c r="U20" s="3"/>
      <c r="V20" s="3">
        <v>0</v>
      </c>
      <c r="W20" s="3"/>
      <c r="X20" s="3">
        <v>0</v>
      </c>
      <c r="Y20" s="3"/>
      <c r="Z20" s="3">
        <v>6200</v>
      </c>
      <c r="AA20" s="3"/>
      <c r="AB20" s="3">
        <v>4318942928</v>
      </c>
      <c r="AC20" s="3"/>
      <c r="AD20" s="3">
        <v>5800</v>
      </c>
      <c r="AE20" s="3"/>
      <c r="AF20" s="3">
        <v>687350</v>
      </c>
      <c r="AG20" s="3"/>
      <c r="AH20" s="3">
        <v>3327177256</v>
      </c>
      <c r="AI20" s="3"/>
      <c r="AJ20" s="3">
        <v>3985907423</v>
      </c>
      <c r="AK20" s="2"/>
      <c r="AL20" s="67">
        <f>AJ20/'سرمایه گذاری ها'!$O$17</f>
        <v>2.0162016400964596E-2</v>
      </c>
    </row>
    <row r="21" spans="2:38" ht="21.75">
      <c r="B21" s="3" t="s">
        <v>96</v>
      </c>
      <c r="C21" s="110"/>
      <c r="D21" s="3" t="s">
        <v>93</v>
      </c>
      <c r="E21" s="3"/>
      <c r="F21" s="3" t="s">
        <v>93</v>
      </c>
      <c r="G21" s="110"/>
      <c r="H21" s="3" t="s">
        <v>144</v>
      </c>
      <c r="I21" s="3"/>
      <c r="J21" s="3" t="s">
        <v>145</v>
      </c>
      <c r="K21" s="110"/>
      <c r="L21" s="3">
        <v>0</v>
      </c>
      <c r="M21" s="3"/>
      <c r="N21" s="3">
        <v>0</v>
      </c>
      <c r="O21" s="3"/>
      <c r="P21" s="3">
        <v>5000</v>
      </c>
      <c r="Q21" s="3"/>
      <c r="R21" s="3">
        <v>3244571969</v>
      </c>
      <c r="S21" s="3"/>
      <c r="T21" s="3">
        <v>4156096570</v>
      </c>
      <c r="U21" s="3"/>
      <c r="V21" s="3">
        <v>0</v>
      </c>
      <c r="W21" s="3"/>
      <c r="X21" s="3">
        <v>0</v>
      </c>
      <c r="Y21" s="3"/>
      <c r="Z21" s="3">
        <v>400</v>
      </c>
      <c r="AA21" s="3"/>
      <c r="AB21" s="3">
        <v>339939376</v>
      </c>
      <c r="AC21" s="3"/>
      <c r="AD21" s="3">
        <v>4600</v>
      </c>
      <c r="AE21" s="3"/>
      <c r="AF21" s="3">
        <v>854952</v>
      </c>
      <c r="AG21" s="3"/>
      <c r="AH21" s="3">
        <v>2985006211</v>
      </c>
      <c r="AI21" s="3"/>
      <c r="AJ21" s="3">
        <v>3932066383</v>
      </c>
      <c r="AK21" s="2"/>
      <c r="AL21" s="67">
        <f>AJ21/'سرمایه گذاری ها'!$O$17</f>
        <v>1.9889670905617402E-2</v>
      </c>
    </row>
    <row r="22" spans="2:38" ht="21.75">
      <c r="B22" s="3" t="s">
        <v>94</v>
      </c>
      <c r="C22" s="110"/>
      <c r="D22" s="3" t="s">
        <v>93</v>
      </c>
      <c r="E22" s="3"/>
      <c r="F22" s="3" t="s">
        <v>93</v>
      </c>
      <c r="G22" s="110"/>
      <c r="H22" s="3" t="s">
        <v>58</v>
      </c>
      <c r="I22" s="3"/>
      <c r="J22" s="3" t="s">
        <v>177</v>
      </c>
      <c r="K22" s="110"/>
      <c r="L22" s="3">
        <v>0</v>
      </c>
      <c r="M22" s="3"/>
      <c r="N22" s="3">
        <v>0</v>
      </c>
      <c r="O22" s="3"/>
      <c r="P22" s="3">
        <v>5100</v>
      </c>
      <c r="Q22" s="3"/>
      <c r="R22" s="3">
        <v>3881802446</v>
      </c>
      <c r="S22" s="3"/>
      <c r="T22" s="3">
        <v>4302549021</v>
      </c>
      <c r="U22" s="3"/>
      <c r="V22" s="3">
        <v>0</v>
      </c>
      <c r="W22" s="3"/>
      <c r="X22" s="3">
        <v>0</v>
      </c>
      <c r="Y22" s="3"/>
      <c r="Z22" s="3">
        <v>1500</v>
      </c>
      <c r="AA22" s="3"/>
      <c r="AB22" s="3">
        <v>1299634410</v>
      </c>
      <c r="AC22" s="3"/>
      <c r="AD22" s="3">
        <v>3600</v>
      </c>
      <c r="AE22" s="3"/>
      <c r="AF22" s="3">
        <v>870938</v>
      </c>
      <c r="AG22" s="3"/>
      <c r="AH22" s="3">
        <v>2740095844</v>
      </c>
      <c r="AI22" s="3"/>
      <c r="AJ22" s="3">
        <v>3134808512</v>
      </c>
      <c r="AK22" s="2"/>
      <c r="AL22" s="67">
        <f>AJ22/'سرمایه گذاری ها'!$O$17</f>
        <v>1.5856881238164026E-2</v>
      </c>
    </row>
    <row r="23" spans="2:38" ht="21.75">
      <c r="B23" s="3" t="s">
        <v>129</v>
      </c>
      <c r="C23" s="110"/>
      <c r="D23" s="3" t="s">
        <v>93</v>
      </c>
      <c r="E23" s="3"/>
      <c r="F23" s="3" t="s">
        <v>93</v>
      </c>
      <c r="G23" s="110"/>
      <c r="H23" s="3" t="s">
        <v>130</v>
      </c>
      <c r="I23" s="3"/>
      <c r="J23" s="3" t="s">
        <v>131</v>
      </c>
      <c r="K23" s="110"/>
      <c r="L23" s="3">
        <v>18</v>
      </c>
      <c r="M23" s="3"/>
      <c r="N23" s="3">
        <v>18</v>
      </c>
      <c r="O23" s="3"/>
      <c r="P23" s="3">
        <v>2330</v>
      </c>
      <c r="Q23" s="3"/>
      <c r="R23" s="3">
        <v>2179249000</v>
      </c>
      <c r="S23" s="3"/>
      <c r="T23" s="3">
        <v>2284300015</v>
      </c>
      <c r="U23" s="3"/>
      <c r="V23" s="3">
        <v>0</v>
      </c>
      <c r="W23" s="3"/>
      <c r="X23" s="3">
        <v>0</v>
      </c>
      <c r="Y23" s="3"/>
      <c r="Z23" s="3">
        <v>0</v>
      </c>
      <c r="AA23" s="3"/>
      <c r="AB23" s="3">
        <v>0</v>
      </c>
      <c r="AC23" s="3"/>
      <c r="AD23" s="3">
        <v>2330</v>
      </c>
      <c r="AE23" s="3"/>
      <c r="AF23" s="3">
        <v>996612</v>
      </c>
      <c r="AG23" s="3"/>
      <c r="AH23" s="3">
        <v>2179249000</v>
      </c>
      <c r="AI23" s="3"/>
      <c r="AJ23" s="3">
        <v>2321685078</v>
      </c>
      <c r="AK23" s="2"/>
      <c r="AL23" s="67">
        <f>AJ23/'سرمایه گذاری ها'!$O$17</f>
        <v>1.17438383918308E-2</v>
      </c>
    </row>
    <row r="24" spans="2:38" ht="21.75">
      <c r="B24" s="3" t="s">
        <v>95</v>
      </c>
      <c r="C24" s="110"/>
      <c r="D24" s="3" t="s">
        <v>93</v>
      </c>
      <c r="E24" s="3"/>
      <c r="F24" s="3" t="s">
        <v>93</v>
      </c>
      <c r="G24" s="110"/>
      <c r="H24" s="3" t="s">
        <v>58</v>
      </c>
      <c r="I24" s="3"/>
      <c r="J24" s="3" t="s">
        <v>198</v>
      </c>
      <c r="K24" s="110"/>
      <c r="L24" s="3">
        <v>0</v>
      </c>
      <c r="M24" s="3"/>
      <c r="N24" s="3">
        <v>0</v>
      </c>
      <c r="O24" s="3"/>
      <c r="P24" s="3">
        <v>6000</v>
      </c>
      <c r="Q24" s="3"/>
      <c r="R24" s="3">
        <v>4612122214</v>
      </c>
      <c r="S24" s="3"/>
      <c r="T24" s="3">
        <v>5171152558</v>
      </c>
      <c r="U24" s="3"/>
      <c r="V24" s="3">
        <v>0</v>
      </c>
      <c r="W24" s="3"/>
      <c r="X24" s="3">
        <v>0</v>
      </c>
      <c r="Y24" s="3"/>
      <c r="Z24" s="3">
        <v>6000</v>
      </c>
      <c r="AA24" s="3"/>
      <c r="AB24" s="3">
        <v>5321035380</v>
      </c>
      <c r="AC24" s="3"/>
      <c r="AD24" s="3">
        <v>0</v>
      </c>
      <c r="AE24" s="3"/>
      <c r="AF24" s="3">
        <v>0</v>
      </c>
      <c r="AG24" s="3"/>
      <c r="AH24" s="3">
        <v>0</v>
      </c>
      <c r="AI24" s="3"/>
      <c r="AJ24" s="3">
        <v>0</v>
      </c>
      <c r="AK24" s="2"/>
      <c r="AL24" s="67">
        <f>AJ24/'سرمایه گذاری ها'!$O$17</f>
        <v>0</v>
      </c>
    </row>
    <row r="25" spans="2:38" ht="21.7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2"/>
      <c r="AL25" s="67"/>
    </row>
    <row r="26" spans="2:38" ht="27" thickBot="1">
      <c r="B26" s="138" t="s">
        <v>78</v>
      </c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2"/>
      <c r="P26" s="74">
        <f>SUM(P13:P25)</f>
        <v>135290</v>
      </c>
      <c r="Q26" s="28"/>
      <c r="R26" s="74">
        <f>SUM(R13:R25)</f>
        <v>90425825972</v>
      </c>
      <c r="S26" s="28"/>
      <c r="T26" s="74">
        <f>SUM(T13:T25)</f>
        <v>102283731506</v>
      </c>
      <c r="U26" s="28"/>
      <c r="V26" s="74">
        <f>SUM(V13:V25)</f>
        <v>0</v>
      </c>
      <c r="W26" s="28"/>
      <c r="X26" s="74">
        <f>SUM(X13:X25)</f>
        <v>0</v>
      </c>
      <c r="Y26" s="28"/>
      <c r="Z26" s="74">
        <f>SUM(Z13:Z25)</f>
        <v>23200</v>
      </c>
      <c r="AA26" s="28"/>
      <c r="AB26" s="74">
        <f>SUM(AB13:AB25)</f>
        <v>17943487679</v>
      </c>
      <c r="AC26" s="28"/>
      <c r="AD26" s="74">
        <f>SUM(AD13:AD25)</f>
        <v>112090</v>
      </c>
      <c r="AE26" s="75"/>
      <c r="AF26" s="74"/>
      <c r="AG26" s="28"/>
      <c r="AH26" s="74">
        <f>SUM(AH13:AH25)</f>
        <v>75478764427</v>
      </c>
      <c r="AI26" s="28"/>
      <c r="AJ26" s="74">
        <f>SUM(AJ13:AJ25)</f>
        <v>86199935404</v>
      </c>
      <c r="AK26" s="28"/>
      <c r="AL26" s="88">
        <f>SUM(AL13:AL25)</f>
        <v>0.43602731497197056</v>
      </c>
    </row>
    <row r="27" spans="2:38" ht="21" customHeight="1" thickTop="1"/>
    <row r="33" spans="20:20" ht="33">
      <c r="T33" s="59">
        <v>4</v>
      </c>
    </row>
  </sheetData>
  <sortState xmlns:xlrd2="http://schemas.microsoft.com/office/spreadsheetml/2017/richdata2" ref="B13:AJ24">
    <sortCondition descending="1" ref="AJ13:AJ24"/>
  </sortState>
  <mergeCells count="29">
    <mergeCell ref="B10:N10"/>
    <mergeCell ref="P11:P12"/>
    <mergeCell ref="R11:R12"/>
    <mergeCell ref="B11:B12"/>
    <mergeCell ref="D11:D12"/>
    <mergeCell ref="F11:F12"/>
    <mergeCell ref="H11:H12"/>
    <mergeCell ref="J11:J12"/>
    <mergeCell ref="V12"/>
    <mergeCell ref="X12"/>
    <mergeCell ref="V11:X11"/>
    <mergeCell ref="L11:L12"/>
    <mergeCell ref="N11:N12"/>
    <mergeCell ref="B26:N26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</mergeCells>
  <printOptions horizontalCentered="1" verticalCentered="1"/>
  <pageMargins left="0.2" right="0.2" top="0" bottom="0" header="0.3" footer="0.3"/>
  <pageSetup paperSize="9" scale="47" orientation="landscape" r:id="rId1"/>
  <rowBreaks count="1" manualBreakCount="1">
    <brk id="1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  <pageSetUpPr fitToPage="1"/>
  </sheetPr>
  <dimension ref="B2:AF20"/>
  <sheetViews>
    <sheetView rightToLeft="1" view="pageBreakPreview" zoomScale="60" zoomScaleNormal="70" workbookViewId="0">
      <selection activeCell="F18" sqref="F18"/>
    </sheetView>
  </sheetViews>
  <sheetFormatPr defaultRowHeight="21"/>
  <cols>
    <col min="1" max="1" width="4.7109375" style="1" customWidth="1"/>
    <col min="2" max="2" width="63.85546875" style="1" bestFit="1" customWidth="1"/>
    <col min="3" max="3" width="1" style="1" customWidth="1"/>
    <col min="4" max="4" width="19.140625" style="1" bestFit="1" customWidth="1"/>
    <col min="5" max="5" width="1" style="1" customWidth="1"/>
    <col min="6" max="6" width="7.85546875" style="1" customWidth="1"/>
    <col min="7" max="7" width="1" style="1" customWidth="1"/>
    <col min="8" max="8" width="10.140625" style="1" customWidth="1"/>
    <col min="9" max="9" width="1" style="1" customWidth="1"/>
    <col min="10" max="10" width="14.42578125" style="1" customWidth="1"/>
    <col min="11" max="11" width="1" style="1" customWidth="1"/>
    <col min="12" max="12" width="13.5703125" style="1" bestFit="1" customWidth="1"/>
    <col min="13" max="13" width="1" style="1" customWidth="1"/>
    <col min="14" max="14" width="19.140625" style="1" customWidth="1"/>
    <col min="15" max="15" width="1" style="1" customWidth="1"/>
    <col min="16" max="16" width="21.140625" style="1" customWidth="1"/>
    <col min="17" max="17" width="1" style="1" customWidth="1"/>
    <col min="18" max="18" width="13.5703125" style="1" bestFit="1" customWidth="1"/>
    <col min="19" max="19" width="1" style="1" customWidth="1"/>
    <col min="20" max="20" width="20.85546875" style="1" bestFit="1" customWidth="1"/>
    <col min="21" max="21" width="1" style="1" customWidth="1"/>
    <col min="22" max="22" width="13.5703125" style="1" bestFit="1" customWidth="1"/>
    <col min="23" max="23" width="1" style="1" customWidth="1"/>
    <col min="24" max="24" width="20.85546875" style="1" bestFit="1" customWidth="1"/>
    <col min="25" max="25" width="1" style="1" customWidth="1"/>
    <col min="26" max="26" width="13.5703125" style="1" bestFit="1" customWidth="1"/>
    <col min="27" max="27" width="1" style="1" customWidth="1"/>
    <col min="28" max="28" width="20.140625" style="1" customWidth="1"/>
    <col min="29" max="29" width="1" style="1" customWidth="1"/>
    <col min="30" max="30" width="20.140625" style="1" customWidth="1"/>
    <col min="31" max="31" width="1" style="1" customWidth="1"/>
    <col min="32" max="32" width="16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>
      <c r="B2" s="139" t="s">
        <v>185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</row>
    <row r="3" spans="2:32" ht="39">
      <c r="B3" s="139" t="s">
        <v>0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</row>
    <row r="4" spans="2:32" ht="39">
      <c r="B4" s="139" t="s">
        <v>193</v>
      </c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</row>
    <row r="5" spans="2:32" ht="39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2:32" ht="39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2:32" s="2" customFormat="1" ht="30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>
      <c r="B8" s="14" t="s">
        <v>102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>
      <c r="B10" s="124" t="s">
        <v>30</v>
      </c>
      <c r="C10" s="124" t="s">
        <v>30</v>
      </c>
      <c r="D10" s="124" t="s">
        <v>30</v>
      </c>
      <c r="E10" s="124" t="s">
        <v>30</v>
      </c>
      <c r="F10" s="124" t="s">
        <v>30</v>
      </c>
      <c r="G10" s="124" t="s">
        <v>30</v>
      </c>
      <c r="H10" s="124" t="s">
        <v>30</v>
      </c>
      <c r="I10" s="124" t="s">
        <v>30</v>
      </c>
      <c r="J10" s="124" t="s">
        <v>30</v>
      </c>
      <c r="L10" s="124" t="s">
        <v>190</v>
      </c>
      <c r="M10" s="124" t="s">
        <v>2</v>
      </c>
      <c r="N10" s="124" t="s">
        <v>2</v>
      </c>
      <c r="O10" s="124" t="s">
        <v>2</v>
      </c>
      <c r="P10" s="124" t="s">
        <v>2</v>
      </c>
      <c r="R10" s="124" t="s">
        <v>3</v>
      </c>
      <c r="S10" s="124" t="s">
        <v>3</v>
      </c>
      <c r="T10" s="124" t="s">
        <v>3</v>
      </c>
      <c r="U10" s="124" t="s">
        <v>3</v>
      </c>
      <c r="V10" s="124" t="s">
        <v>3</v>
      </c>
      <c r="W10" s="124" t="s">
        <v>3</v>
      </c>
      <c r="X10" s="124" t="s">
        <v>3</v>
      </c>
      <c r="Z10" s="124" t="s">
        <v>194</v>
      </c>
      <c r="AA10" s="124" t="s">
        <v>4</v>
      </c>
      <c r="AB10" s="124" t="s">
        <v>4</v>
      </c>
      <c r="AC10" s="124" t="s">
        <v>4</v>
      </c>
      <c r="AD10" s="124" t="s">
        <v>4</v>
      </c>
      <c r="AE10" s="124" t="s">
        <v>4</v>
      </c>
      <c r="AF10" s="124" t="s">
        <v>4</v>
      </c>
    </row>
    <row r="11" spans="2:32" s="16" customFormat="1">
      <c r="B11" s="125" t="s">
        <v>31</v>
      </c>
      <c r="C11" s="24"/>
      <c r="D11" s="125" t="s">
        <v>85</v>
      </c>
      <c r="E11" s="24"/>
      <c r="F11" s="125" t="s">
        <v>23</v>
      </c>
      <c r="G11" s="24"/>
      <c r="H11" s="125" t="s">
        <v>32</v>
      </c>
      <c r="I11" s="24"/>
      <c r="J11" s="125" t="s">
        <v>20</v>
      </c>
      <c r="L11" s="125" t="s">
        <v>5</v>
      </c>
      <c r="M11" s="24"/>
      <c r="N11" s="125" t="s">
        <v>6</v>
      </c>
      <c r="O11" s="24"/>
      <c r="P11" s="125" t="s">
        <v>7</v>
      </c>
      <c r="R11" s="125" t="s">
        <v>8</v>
      </c>
      <c r="S11" s="125" t="s">
        <v>8</v>
      </c>
      <c r="T11" s="125" t="s">
        <v>8</v>
      </c>
      <c r="U11" s="24"/>
      <c r="V11" s="125" t="s">
        <v>9</v>
      </c>
      <c r="W11" s="125" t="s">
        <v>9</v>
      </c>
      <c r="X11" s="125" t="s">
        <v>9</v>
      </c>
      <c r="Z11" s="125" t="s">
        <v>5</v>
      </c>
      <c r="AA11" s="24"/>
      <c r="AB11" s="125" t="s">
        <v>6</v>
      </c>
      <c r="AC11" s="24"/>
      <c r="AD11" s="125" t="s">
        <v>7</v>
      </c>
      <c r="AE11" s="24"/>
      <c r="AF11" s="125" t="s">
        <v>33</v>
      </c>
    </row>
    <row r="12" spans="2:32" s="16" customFormat="1" ht="74.25" customHeight="1">
      <c r="B12" s="126" t="s">
        <v>31</v>
      </c>
      <c r="C12" s="25"/>
      <c r="D12" s="126" t="s">
        <v>22</v>
      </c>
      <c r="E12" s="25"/>
      <c r="F12" s="126" t="s">
        <v>23</v>
      </c>
      <c r="G12" s="25"/>
      <c r="H12" s="126" t="s">
        <v>32</v>
      </c>
      <c r="I12" s="25"/>
      <c r="J12" s="126" t="s">
        <v>20</v>
      </c>
      <c r="L12" s="126" t="s">
        <v>5</v>
      </c>
      <c r="M12" s="25"/>
      <c r="N12" s="126" t="s">
        <v>6</v>
      </c>
      <c r="O12" s="25"/>
      <c r="P12" s="126" t="s">
        <v>7</v>
      </c>
      <c r="R12" s="126" t="s">
        <v>5</v>
      </c>
      <c r="S12" s="25"/>
      <c r="T12" s="126" t="s">
        <v>6</v>
      </c>
      <c r="U12" s="25"/>
      <c r="V12" s="126" t="s">
        <v>5</v>
      </c>
      <c r="W12" s="25"/>
      <c r="X12" s="126" t="s">
        <v>12</v>
      </c>
      <c r="Z12" s="126" t="s">
        <v>5</v>
      </c>
      <c r="AA12" s="25"/>
      <c r="AB12" s="126" t="s">
        <v>6</v>
      </c>
      <c r="AC12" s="25"/>
      <c r="AD12" s="126" t="s">
        <v>7</v>
      </c>
      <c r="AE12" s="25"/>
      <c r="AF12" s="126" t="s">
        <v>33</v>
      </c>
    </row>
    <row r="13" spans="2:32" s="16" customFormat="1" ht="32.25" customHeight="1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26"/>
      <c r="AF13" s="70"/>
    </row>
    <row r="14" spans="2:32" ht="27" thickBot="1">
      <c r="B14" s="140" t="s">
        <v>78</v>
      </c>
      <c r="C14" s="140"/>
      <c r="D14" s="140"/>
      <c r="E14" s="140"/>
      <c r="F14" s="140"/>
      <c r="G14" s="140"/>
      <c r="H14" s="140"/>
      <c r="I14" s="140"/>
      <c r="J14" s="140"/>
      <c r="K14" s="2"/>
      <c r="L14" s="69">
        <f>SUM(L13:L13)</f>
        <v>0</v>
      </c>
      <c r="M14" s="26"/>
      <c r="N14" s="69">
        <f>SUM(N13:N13)</f>
        <v>0</v>
      </c>
      <c r="O14" s="26"/>
      <c r="P14" s="69">
        <f>SUM(P13:P13)</f>
        <v>0</v>
      </c>
      <c r="Q14" s="26"/>
      <c r="R14" s="69">
        <v>0</v>
      </c>
      <c r="S14" s="26"/>
      <c r="T14" s="69">
        <v>0</v>
      </c>
      <c r="U14" s="26"/>
      <c r="V14" s="69">
        <f>SUM(V13:V13)</f>
        <v>0</v>
      </c>
      <c r="W14" s="26"/>
      <c r="X14" s="69">
        <f>SUM(X13:X13)</f>
        <v>0</v>
      </c>
      <c r="Y14" s="26"/>
      <c r="Z14" s="69">
        <f>SUM(Z13:Z13)</f>
        <v>0</v>
      </c>
      <c r="AA14" s="26"/>
      <c r="AB14" s="69">
        <f>SUM(AB13:AB13)</f>
        <v>0</v>
      </c>
      <c r="AC14" s="26"/>
      <c r="AD14" s="69">
        <f>SUM(AD13:AD13)</f>
        <v>0</v>
      </c>
      <c r="AE14" s="26"/>
      <c r="AF14" s="90">
        <f>SUM(AF13:AF13)</f>
        <v>0</v>
      </c>
    </row>
    <row r="15" spans="2:32" ht="21.75" thickTop="1"/>
    <row r="20" spans="16:16" ht="33">
      <c r="P20" s="59">
        <v>5</v>
      </c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2" right="0.2" top="0" bottom="0" header="0" footer="0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B2:AB26"/>
  <sheetViews>
    <sheetView rightToLeft="1" view="pageBreakPreview" topLeftCell="A5" zoomScale="89" zoomScaleNormal="100" zoomScaleSheetLayoutView="89" workbookViewId="0">
      <selection activeCell="L25" sqref="L25"/>
    </sheetView>
  </sheetViews>
  <sheetFormatPr defaultRowHeight="21.75" customHeight="1"/>
  <cols>
    <col min="1" max="1" width="4.5703125" style="2" customWidth="1"/>
    <col min="2" max="2" width="40.140625" style="2" customWidth="1"/>
    <col min="3" max="3" width="1" style="2" customWidth="1"/>
    <col min="4" max="4" width="27.2851562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7.5703125" style="2" bestFit="1" customWidth="1"/>
    <col min="13" max="13" width="1" style="2" customWidth="1"/>
    <col min="14" max="14" width="19.140625" style="2" bestFit="1" customWidth="1"/>
    <col min="15" max="15" width="1" style="2" customWidth="1"/>
    <col min="16" max="16" width="19.140625" style="2" bestFit="1" customWidth="1"/>
    <col min="17" max="17" width="1" style="2" customWidth="1"/>
    <col min="18" max="18" width="20.140625" style="2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2:28" ht="29.25" customHeight="1">
      <c r="B3" s="122" t="s">
        <v>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</row>
    <row r="4" spans="2:28" ht="29.25" customHeight="1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</row>
    <row r="5" spans="2:28" ht="21.75" customHeight="1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>
      <c r="B6" s="14" t="s">
        <v>91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>
      <c r="B8" s="123" t="s">
        <v>34</v>
      </c>
      <c r="D8" s="124" t="s">
        <v>35</v>
      </c>
      <c r="E8" s="124" t="s">
        <v>35</v>
      </c>
      <c r="F8" s="124" t="s">
        <v>35</v>
      </c>
      <c r="G8" s="124" t="s">
        <v>35</v>
      </c>
      <c r="H8" s="124" t="s">
        <v>35</v>
      </c>
      <c r="I8" s="124" t="s">
        <v>35</v>
      </c>
      <c r="J8" s="124" t="s">
        <v>35</v>
      </c>
      <c r="L8" s="124" t="s">
        <v>190</v>
      </c>
      <c r="N8" s="124" t="s">
        <v>3</v>
      </c>
      <c r="O8" s="124" t="s">
        <v>3</v>
      </c>
      <c r="P8" s="124" t="s">
        <v>3</v>
      </c>
      <c r="R8" s="124" t="s">
        <v>194</v>
      </c>
      <c r="S8" s="124" t="s">
        <v>4</v>
      </c>
      <c r="T8" s="124" t="s">
        <v>4</v>
      </c>
    </row>
    <row r="9" spans="2:28" s="4" customFormat="1" ht="63.75" customHeight="1">
      <c r="B9" s="143" t="s">
        <v>34</v>
      </c>
      <c r="D9" s="141" t="s">
        <v>148</v>
      </c>
      <c r="E9" s="42"/>
      <c r="F9" s="141" t="s">
        <v>36</v>
      </c>
      <c r="G9" s="42"/>
      <c r="H9" s="141" t="s">
        <v>37</v>
      </c>
      <c r="I9" s="42"/>
      <c r="J9" s="141" t="s">
        <v>23</v>
      </c>
      <c r="L9" s="141" t="s">
        <v>38</v>
      </c>
      <c r="N9" s="141" t="s">
        <v>39</v>
      </c>
      <c r="O9" s="42"/>
      <c r="P9" s="141" t="s">
        <v>40</v>
      </c>
      <c r="R9" s="141" t="s">
        <v>38</v>
      </c>
      <c r="S9" s="42"/>
      <c r="T9" s="142" t="s">
        <v>33</v>
      </c>
    </row>
    <row r="10" spans="2:28" s="4" customFormat="1" ht="21.75" customHeight="1">
      <c r="B10" s="5" t="s">
        <v>174</v>
      </c>
      <c r="C10" s="5"/>
      <c r="D10" s="30" t="s">
        <v>179</v>
      </c>
      <c r="E10" s="5"/>
      <c r="F10" s="5" t="s">
        <v>97</v>
      </c>
      <c r="G10" s="5"/>
      <c r="H10" s="5" t="s">
        <v>180</v>
      </c>
      <c r="I10" s="5"/>
      <c r="J10" s="31">
        <v>23</v>
      </c>
      <c r="K10" s="5"/>
      <c r="L10" s="31">
        <v>31000000000</v>
      </c>
      <c r="M10" s="5"/>
      <c r="N10" s="31">
        <v>0</v>
      </c>
      <c r="O10" s="5"/>
      <c r="P10" s="31">
        <v>2700000000</v>
      </c>
      <c r="Q10" s="5"/>
      <c r="R10" s="31">
        <v>28300000000</v>
      </c>
      <c r="S10" s="5"/>
      <c r="T10" s="34">
        <f>R10/'سرمایه گذاری ها'!$O$17</f>
        <v>0.14315060627219642</v>
      </c>
    </row>
    <row r="11" spans="2:28" s="4" customFormat="1" ht="21.75" customHeight="1">
      <c r="B11" s="5" t="s">
        <v>154</v>
      </c>
      <c r="C11" s="5"/>
      <c r="D11" s="30" t="s">
        <v>191</v>
      </c>
      <c r="E11" s="5"/>
      <c r="F11" s="5" t="s">
        <v>97</v>
      </c>
      <c r="G11" s="5"/>
      <c r="H11" s="5" t="s">
        <v>192</v>
      </c>
      <c r="I11" s="5"/>
      <c r="J11" s="31">
        <v>20.5</v>
      </c>
      <c r="K11" s="5"/>
      <c r="L11" s="31">
        <v>31500000000</v>
      </c>
      <c r="M11" s="5"/>
      <c r="N11" s="31">
        <v>0</v>
      </c>
      <c r="O11" s="5"/>
      <c r="P11" s="31">
        <v>3200000000</v>
      </c>
      <c r="Q11" s="5"/>
      <c r="R11" s="31">
        <v>28300000000</v>
      </c>
      <c r="S11" s="5"/>
      <c r="T11" s="34">
        <f>R11/'سرمایه گذاری ها'!$O$17</f>
        <v>0.14315060627219642</v>
      </c>
    </row>
    <row r="12" spans="2:28" s="4" customFormat="1" ht="21.75" customHeight="1">
      <c r="B12" s="5" t="s">
        <v>151</v>
      </c>
      <c r="C12" s="5"/>
      <c r="D12" s="30" t="s">
        <v>152</v>
      </c>
      <c r="E12" s="5"/>
      <c r="F12" s="5" t="s">
        <v>97</v>
      </c>
      <c r="G12" s="5"/>
      <c r="H12" s="5" t="s">
        <v>153</v>
      </c>
      <c r="I12" s="5"/>
      <c r="J12" s="31">
        <v>22</v>
      </c>
      <c r="K12" s="5"/>
      <c r="L12" s="31">
        <v>19500000000</v>
      </c>
      <c r="M12" s="5"/>
      <c r="N12" s="31">
        <v>0</v>
      </c>
      <c r="O12" s="5"/>
      <c r="P12" s="31">
        <v>2500000000</v>
      </c>
      <c r="Q12" s="5"/>
      <c r="R12" s="31">
        <v>17000000000</v>
      </c>
      <c r="S12" s="5"/>
      <c r="T12" s="34">
        <f>R12/'سرمایه گذاری ها'!$O$17</f>
        <v>8.599153026951728E-2</v>
      </c>
    </row>
    <row r="13" spans="2:28" s="4" customFormat="1" ht="21.75" customHeight="1">
      <c r="B13" s="5" t="s">
        <v>151</v>
      </c>
      <c r="C13" s="5"/>
      <c r="D13" s="30" t="s">
        <v>158</v>
      </c>
      <c r="E13" s="5"/>
      <c r="F13" s="5" t="s">
        <v>97</v>
      </c>
      <c r="G13" s="5"/>
      <c r="H13" s="5" t="s">
        <v>159</v>
      </c>
      <c r="I13" s="5"/>
      <c r="J13" s="31">
        <v>22</v>
      </c>
      <c r="K13" s="5"/>
      <c r="L13" s="31">
        <v>10000000000</v>
      </c>
      <c r="M13" s="5"/>
      <c r="N13" s="31">
        <v>0</v>
      </c>
      <c r="O13" s="5"/>
      <c r="P13" s="31">
        <v>0</v>
      </c>
      <c r="Q13" s="5"/>
      <c r="R13" s="31">
        <v>10000000000</v>
      </c>
      <c r="S13" s="5"/>
      <c r="T13" s="34">
        <f>R13/'سرمایه گذاری ها'!$O$17</f>
        <v>5.058325309971605E-2</v>
      </c>
    </row>
    <row r="14" spans="2:28" s="4" customFormat="1" ht="21.75" customHeight="1">
      <c r="B14" s="5" t="s">
        <v>154</v>
      </c>
      <c r="C14" s="5"/>
      <c r="D14" s="30" t="s">
        <v>161</v>
      </c>
      <c r="E14" s="5"/>
      <c r="F14" s="5" t="s">
        <v>41</v>
      </c>
      <c r="G14" s="5"/>
      <c r="H14" s="5" t="s">
        <v>147</v>
      </c>
      <c r="I14" s="5"/>
      <c r="J14" s="31">
        <v>0</v>
      </c>
      <c r="K14" s="5"/>
      <c r="L14" s="31">
        <v>953763</v>
      </c>
      <c r="M14" s="5"/>
      <c r="N14" s="31">
        <v>3962741728</v>
      </c>
      <c r="O14" s="5"/>
      <c r="P14" s="31">
        <v>3900495020</v>
      </c>
      <c r="Q14" s="5"/>
      <c r="R14" s="31">
        <v>63200471</v>
      </c>
      <c r="S14" s="5"/>
      <c r="T14" s="34">
        <f>R14/'سرمایه گذاری ها'!$O$17</f>
        <v>3.1968854206142639E-4</v>
      </c>
    </row>
    <row r="15" spans="2:28" s="4" customFormat="1" ht="21.75" customHeight="1">
      <c r="B15" s="5" t="s">
        <v>132</v>
      </c>
      <c r="C15" s="5"/>
      <c r="D15" s="30" t="s">
        <v>133</v>
      </c>
      <c r="E15" s="5"/>
      <c r="F15" s="5" t="s">
        <v>41</v>
      </c>
      <c r="G15" s="5"/>
      <c r="H15" s="5" t="s">
        <v>134</v>
      </c>
      <c r="I15" s="5"/>
      <c r="J15" s="31">
        <v>0</v>
      </c>
      <c r="K15" s="5"/>
      <c r="L15" s="31">
        <v>1522277422</v>
      </c>
      <c r="M15" s="5"/>
      <c r="N15" s="31">
        <v>31577679817</v>
      </c>
      <c r="O15" s="5"/>
      <c r="P15" s="31">
        <v>33075974860</v>
      </c>
      <c r="Q15" s="5"/>
      <c r="R15" s="31">
        <v>23982379</v>
      </c>
      <c r="S15" s="5"/>
      <c r="T15" s="34">
        <f>R15/'سرمایه گذاری ها'!$O$17</f>
        <v>1.2131067468903151E-4</v>
      </c>
    </row>
    <row r="16" spans="2:28" s="4" customFormat="1" ht="21.75" customHeight="1">
      <c r="B16" s="5" t="s">
        <v>42</v>
      </c>
      <c r="C16" s="5"/>
      <c r="D16" s="30" t="s">
        <v>121</v>
      </c>
      <c r="E16" s="5"/>
      <c r="F16" s="5" t="s">
        <v>41</v>
      </c>
      <c r="G16" s="5"/>
      <c r="H16" s="5" t="s">
        <v>122</v>
      </c>
      <c r="I16" s="5"/>
      <c r="J16" s="31">
        <v>0</v>
      </c>
      <c r="K16" s="5"/>
      <c r="L16" s="31">
        <v>8251581</v>
      </c>
      <c r="M16" s="5"/>
      <c r="N16" s="31">
        <v>34192</v>
      </c>
      <c r="O16" s="5"/>
      <c r="P16" s="31">
        <v>0</v>
      </c>
      <c r="Q16" s="5"/>
      <c r="R16" s="31">
        <v>8285773</v>
      </c>
      <c r="S16" s="5"/>
      <c r="T16" s="34">
        <f>R16/'سرمایه گذاری ها'!$O$17</f>
        <v>4.1912135278579355E-5</v>
      </c>
    </row>
    <row r="17" spans="2:20" s="4" customFormat="1" ht="21.75" customHeight="1">
      <c r="B17" s="5" t="s">
        <v>99</v>
      </c>
      <c r="C17" s="5"/>
      <c r="D17" s="30" t="s">
        <v>127</v>
      </c>
      <c r="E17" s="5"/>
      <c r="F17" s="5" t="s">
        <v>41</v>
      </c>
      <c r="G17" s="5"/>
      <c r="H17" s="5" t="s">
        <v>128</v>
      </c>
      <c r="I17" s="5"/>
      <c r="J17" s="31">
        <v>0</v>
      </c>
      <c r="K17" s="5"/>
      <c r="L17" s="31">
        <v>7890135</v>
      </c>
      <c r="M17" s="5"/>
      <c r="N17" s="31">
        <v>0</v>
      </c>
      <c r="O17" s="5"/>
      <c r="P17" s="31">
        <v>0</v>
      </c>
      <c r="Q17" s="5"/>
      <c r="R17" s="31">
        <v>7890135</v>
      </c>
      <c r="S17" s="5"/>
      <c r="T17" s="34">
        <f>R17/'سرمایه گذاری ها'!$O$17</f>
        <v>3.9910869569592807E-5</v>
      </c>
    </row>
    <row r="18" spans="2:20" s="4" customFormat="1" ht="21.75" customHeight="1">
      <c r="B18" s="5" t="s">
        <v>100</v>
      </c>
      <c r="C18" s="5"/>
      <c r="D18" s="30" t="s">
        <v>119</v>
      </c>
      <c r="E18" s="5"/>
      <c r="F18" s="5" t="s">
        <v>41</v>
      </c>
      <c r="G18" s="5"/>
      <c r="H18" s="5" t="s">
        <v>120</v>
      </c>
      <c r="I18" s="5"/>
      <c r="J18" s="31">
        <v>0</v>
      </c>
      <c r="K18" s="5"/>
      <c r="L18" s="31">
        <v>7587366</v>
      </c>
      <c r="M18" s="5"/>
      <c r="N18" s="31">
        <v>32093</v>
      </c>
      <c r="O18" s="5"/>
      <c r="P18" s="31">
        <v>0</v>
      </c>
      <c r="Q18" s="5"/>
      <c r="R18" s="31">
        <v>7619459</v>
      </c>
      <c r="S18" s="5"/>
      <c r="T18" s="34">
        <f>R18/'سرمایه گذاری ها'!$O$17</f>
        <v>3.8541702307990933E-5</v>
      </c>
    </row>
    <row r="19" spans="2:20" s="4" customFormat="1" ht="21.75" customHeight="1">
      <c r="B19" s="5" t="s">
        <v>151</v>
      </c>
      <c r="C19" s="5"/>
      <c r="D19" s="30" t="s">
        <v>160</v>
      </c>
      <c r="E19" s="5"/>
      <c r="F19" s="5" t="s">
        <v>41</v>
      </c>
      <c r="G19" s="5"/>
      <c r="H19" s="5" t="s">
        <v>156</v>
      </c>
      <c r="I19" s="5"/>
      <c r="J19" s="31">
        <v>0</v>
      </c>
      <c r="K19" s="5"/>
      <c r="L19" s="31">
        <v>862840</v>
      </c>
      <c r="M19" s="5"/>
      <c r="N19" s="31">
        <v>3125688541</v>
      </c>
      <c r="O19" s="5"/>
      <c r="P19" s="31">
        <v>3119383058</v>
      </c>
      <c r="Q19" s="5"/>
      <c r="R19" s="31">
        <v>7168323</v>
      </c>
      <c r="S19" s="5"/>
      <c r="T19" s="34">
        <f>R19/'سرمایه گذاری ها'!$O$17</f>
        <v>3.6259709660951585E-5</v>
      </c>
    </row>
    <row r="20" spans="2:20" s="4" customFormat="1" ht="21.75" customHeight="1">
      <c r="B20" s="5" t="s">
        <v>135</v>
      </c>
      <c r="C20" s="5"/>
      <c r="D20" s="30" t="s">
        <v>136</v>
      </c>
      <c r="E20" s="5"/>
      <c r="F20" s="5" t="s">
        <v>41</v>
      </c>
      <c r="G20" s="5"/>
      <c r="H20" s="5" t="s">
        <v>134</v>
      </c>
      <c r="I20" s="5"/>
      <c r="J20" s="31">
        <v>0</v>
      </c>
      <c r="K20" s="5"/>
      <c r="L20" s="31">
        <v>968620</v>
      </c>
      <c r="M20" s="5"/>
      <c r="N20" s="31">
        <v>1973</v>
      </c>
      <c r="O20" s="5"/>
      <c r="P20" s="31">
        <v>0</v>
      </c>
      <c r="Q20" s="5"/>
      <c r="R20" s="31">
        <v>970593</v>
      </c>
      <c r="S20" s="5"/>
      <c r="T20" s="34">
        <f>R20/'سرمایه گذاری ها'!$O$17</f>
        <v>4.9095751375812699E-6</v>
      </c>
    </row>
    <row r="21" spans="2:20" s="4" customFormat="1" ht="21.75" customHeight="1">
      <c r="B21" s="5" t="s">
        <v>174</v>
      </c>
      <c r="C21" s="5"/>
      <c r="D21" s="30" t="s">
        <v>176</v>
      </c>
      <c r="E21" s="5"/>
      <c r="F21" s="5" t="s">
        <v>41</v>
      </c>
      <c r="G21" s="5"/>
      <c r="H21" s="5" t="s">
        <v>175</v>
      </c>
      <c r="I21" s="5"/>
      <c r="J21" s="31">
        <v>0</v>
      </c>
      <c r="K21" s="5"/>
      <c r="L21" s="31">
        <v>950000</v>
      </c>
      <c r="M21" s="5"/>
      <c r="N21" s="31">
        <v>3352283486</v>
      </c>
      <c r="O21" s="5"/>
      <c r="P21" s="31">
        <v>3352283486</v>
      </c>
      <c r="Q21" s="5"/>
      <c r="R21" s="31">
        <v>950000</v>
      </c>
      <c r="S21" s="5"/>
      <c r="T21" s="34">
        <f>R21/'سرمایه گذاری ها'!$O$17</f>
        <v>4.8054090444730247E-6</v>
      </c>
    </row>
    <row r="22" spans="2:20" s="4" customFormat="1" ht="21.75" customHeight="1">
      <c r="B22" s="5" t="s">
        <v>123</v>
      </c>
      <c r="C22" s="5"/>
      <c r="D22" s="30" t="s">
        <v>124</v>
      </c>
      <c r="E22" s="5"/>
      <c r="F22" s="5" t="s">
        <v>41</v>
      </c>
      <c r="G22" s="5"/>
      <c r="H22" s="5" t="s">
        <v>125</v>
      </c>
      <c r="I22" s="5"/>
      <c r="J22" s="31">
        <v>0</v>
      </c>
      <c r="K22" s="5"/>
      <c r="L22" s="31">
        <v>836074</v>
      </c>
      <c r="M22" s="5"/>
      <c r="N22" s="31">
        <v>3541</v>
      </c>
      <c r="O22" s="5"/>
      <c r="P22" s="31">
        <v>0</v>
      </c>
      <c r="Q22" s="5"/>
      <c r="R22" s="31">
        <v>839615</v>
      </c>
      <c r="S22" s="5"/>
      <c r="T22" s="34">
        <f>R22/'سرمایه گذاری ها'!$O$17</f>
        <v>4.2470458051318087E-6</v>
      </c>
    </row>
    <row r="23" spans="2:20" s="4" customFormat="1" ht="21.75" customHeight="1">
      <c r="B23" s="5" t="s">
        <v>117</v>
      </c>
      <c r="C23" s="5"/>
      <c r="D23" s="30" t="s">
        <v>118</v>
      </c>
      <c r="E23" s="5"/>
      <c r="F23" s="5" t="s">
        <v>41</v>
      </c>
      <c r="G23" s="5"/>
      <c r="H23" s="5" t="s">
        <v>98</v>
      </c>
      <c r="I23" s="5"/>
      <c r="J23" s="31">
        <v>0</v>
      </c>
      <c r="K23" s="5"/>
      <c r="L23" s="31">
        <v>240117</v>
      </c>
      <c r="M23" s="5"/>
      <c r="N23" s="31">
        <v>34519</v>
      </c>
      <c r="O23" s="5"/>
      <c r="P23" s="31">
        <v>0</v>
      </c>
      <c r="Q23" s="5"/>
      <c r="R23" s="31">
        <v>274636</v>
      </c>
      <c r="S23" s="5"/>
      <c r="T23" s="34">
        <f>R23/'سرمایه گذاری ها'!$O$17</f>
        <v>1.3891982298293617E-6</v>
      </c>
    </row>
    <row r="24" spans="2:20" ht="21.75" customHeight="1" thickBot="1">
      <c r="B24" s="71" t="s">
        <v>78</v>
      </c>
      <c r="C24" s="71"/>
      <c r="D24" s="71"/>
      <c r="E24" s="71"/>
      <c r="F24" s="71"/>
      <c r="G24" s="71"/>
      <c r="H24" s="71"/>
      <c r="I24" s="71"/>
      <c r="J24" s="71"/>
      <c r="L24" s="10">
        <f>SUM(L10:L23)</f>
        <v>93550817918</v>
      </c>
      <c r="N24" s="10">
        <f>SUM(N10:N23)</f>
        <v>42018499890</v>
      </c>
      <c r="P24" s="10">
        <f>SUM(P10:P23)</f>
        <v>51848136424</v>
      </c>
      <c r="R24" s="10">
        <f>SUM(R10:R23)</f>
        <v>83721181384</v>
      </c>
      <c r="T24" s="33">
        <f>SUM(T10:T23)</f>
        <v>0.42348897077541081</v>
      </c>
    </row>
    <row r="25" spans="2:20" ht="21.75" customHeight="1" thickTop="1"/>
    <row r="26" spans="2:20" ht="35.25" customHeight="1">
      <c r="J26" s="59">
        <v>6</v>
      </c>
    </row>
  </sheetData>
  <sortState xmlns:xlrd2="http://schemas.microsoft.com/office/spreadsheetml/2017/richdata2" ref="B10:T23">
    <sortCondition descending="1" ref="R10:R23"/>
  </sortState>
  <mergeCells count="17">
    <mergeCell ref="D9"/>
    <mergeCell ref="F9"/>
    <mergeCell ref="H9"/>
    <mergeCell ref="J9"/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</mergeCells>
  <printOptions horizontalCentered="1" verticalCentered="1"/>
  <pageMargins left="0.2" right="0.2" top="0" bottom="0" header="0" footer="0"/>
  <pageSetup paperSize="9" scale="68" orientation="landscape" r:id="rId1"/>
  <rowBreaks count="2" manualBreakCount="2">
    <brk id="20" max="16383" man="1"/>
    <brk id="2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B2:AB31"/>
  <sheetViews>
    <sheetView rightToLeft="1" view="pageBreakPreview" topLeftCell="A4" zoomScale="70" zoomScaleNormal="100" zoomScaleSheetLayoutView="70" workbookViewId="0">
      <selection activeCell="D21" sqref="D21"/>
    </sheetView>
  </sheetViews>
  <sheetFormatPr defaultRowHeight="21"/>
  <cols>
    <col min="1" max="1" width="1.5703125" style="1" customWidth="1"/>
    <col min="2" max="2" width="45.28515625" style="1" customWidth="1"/>
    <col min="3" max="3" width="1" style="1" customWidth="1"/>
    <col min="4" max="4" width="16.7109375" style="1" bestFit="1" customWidth="1"/>
    <col min="5" max="5" width="1" style="1" customWidth="1"/>
    <col min="6" max="6" width="22.5703125" style="1" bestFit="1" customWidth="1"/>
    <col min="7" max="7" width="1" style="1" customWidth="1"/>
    <col min="8" max="8" width="25.140625" style="1" bestFit="1" customWidth="1"/>
    <col min="9" max="9" width="1" style="1" customWidth="1"/>
    <col min="10" max="10" width="17.85546875" style="1" bestFit="1" customWidth="1"/>
    <col min="11" max="11" width="1" style="1" customWidth="1"/>
    <col min="12" max="12" width="35" style="1" customWidth="1"/>
    <col min="13" max="13" width="1" style="1" customWidth="1"/>
    <col min="14" max="14" width="37.28515625" style="1" customWidth="1"/>
    <col min="15" max="15" width="1" style="1" customWidth="1"/>
    <col min="16" max="16" width="3.140625" style="1" customWidth="1"/>
    <col min="17" max="16384" width="9.140625" style="1"/>
  </cols>
  <sheetData>
    <row r="2" spans="2:28" ht="30">
      <c r="B2" s="122" t="s">
        <v>185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</row>
    <row r="3" spans="2:28" ht="30">
      <c r="B3" s="122" t="s">
        <v>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</row>
    <row r="4" spans="2:28" ht="30">
      <c r="B4" s="122" t="s">
        <v>193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</row>
    <row r="5" spans="2:28" ht="114.75" customHeight="1"/>
    <row r="6" spans="2:28" s="2" customFormat="1" ht="30">
      <c r="B6" s="14" t="s">
        <v>92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>
      <c r="B7" s="145" t="s">
        <v>84</v>
      </c>
      <c r="D7" s="122" t="s">
        <v>194</v>
      </c>
      <c r="E7" s="122" t="s">
        <v>4</v>
      </c>
      <c r="F7" s="122" t="s">
        <v>4</v>
      </c>
      <c r="G7" s="122" t="s">
        <v>4</v>
      </c>
      <c r="H7" s="122" t="s">
        <v>4</v>
      </c>
      <c r="I7" s="122" t="s">
        <v>4</v>
      </c>
      <c r="J7" s="122" t="s">
        <v>4</v>
      </c>
      <c r="K7" s="122" t="s">
        <v>4</v>
      </c>
      <c r="L7" s="122" t="s">
        <v>4</v>
      </c>
      <c r="M7" s="122" t="s">
        <v>4</v>
      </c>
      <c r="N7" s="122" t="s">
        <v>4</v>
      </c>
    </row>
    <row r="8" spans="2:28" ht="30">
      <c r="B8" s="145" t="s">
        <v>1</v>
      </c>
      <c r="D8" s="144" t="s">
        <v>5</v>
      </c>
      <c r="E8" s="120"/>
      <c r="F8" s="144" t="s">
        <v>25</v>
      </c>
      <c r="G8" s="120"/>
      <c r="H8" s="144" t="s">
        <v>26</v>
      </c>
      <c r="I8" s="120"/>
      <c r="J8" s="144" t="s">
        <v>27</v>
      </c>
      <c r="K8" s="120"/>
      <c r="L8" s="144" t="s">
        <v>28</v>
      </c>
      <c r="M8" s="120"/>
      <c r="N8" s="144" t="s">
        <v>29</v>
      </c>
    </row>
    <row r="9" spans="2:28" ht="30">
      <c r="B9" s="13" t="s">
        <v>167</v>
      </c>
      <c r="D9" s="112">
        <v>21900</v>
      </c>
      <c r="F9" s="112">
        <v>867450</v>
      </c>
      <c r="H9" s="112">
        <v>873243</v>
      </c>
      <c r="J9" s="108" t="s">
        <v>196</v>
      </c>
      <c r="L9" s="112">
        <v>19124021700</v>
      </c>
      <c r="N9" s="13" t="s">
        <v>186</v>
      </c>
    </row>
    <row r="10" spans="2:28" ht="30">
      <c r="B10" s="13" t="s">
        <v>137</v>
      </c>
      <c r="D10" s="112">
        <v>23000</v>
      </c>
      <c r="F10" s="112">
        <v>718720</v>
      </c>
      <c r="H10" s="112">
        <v>723520</v>
      </c>
      <c r="J10" s="108" t="s">
        <v>196</v>
      </c>
      <c r="L10" s="112">
        <v>16640960000</v>
      </c>
      <c r="N10" s="13" t="s">
        <v>186</v>
      </c>
    </row>
    <row r="11" spans="2:28" ht="30">
      <c r="B11" s="13" t="s">
        <v>116</v>
      </c>
      <c r="D11" s="112">
        <v>10700</v>
      </c>
      <c r="F11" s="112">
        <v>905010</v>
      </c>
      <c r="H11" s="112">
        <v>911054</v>
      </c>
      <c r="J11" s="108" t="s">
        <v>196</v>
      </c>
      <c r="L11" s="112">
        <v>9748277800</v>
      </c>
      <c r="N11" s="13" t="s">
        <v>186</v>
      </c>
    </row>
    <row r="12" spans="2:28" ht="30">
      <c r="B12" s="13" t="s">
        <v>114</v>
      </c>
      <c r="D12" s="112">
        <v>10860</v>
      </c>
      <c r="F12" s="112">
        <v>819310</v>
      </c>
      <c r="H12" s="112">
        <v>824782</v>
      </c>
      <c r="J12" s="108" t="s">
        <v>196</v>
      </c>
      <c r="L12" s="112">
        <v>8957132520</v>
      </c>
      <c r="N12" s="13" t="s">
        <v>186</v>
      </c>
    </row>
    <row r="13" spans="2:28" ht="30">
      <c r="B13" s="13" t="s">
        <v>170</v>
      </c>
      <c r="D13" s="112">
        <v>11000</v>
      </c>
      <c r="F13" s="112">
        <v>602480</v>
      </c>
      <c r="H13" s="112">
        <v>606504</v>
      </c>
      <c r="J13" s="108" t="s">
        <v>196</v>
      </c>
      <c r="L13" s="112">
        <v>6671544000</v>
      </c>
      <c r="N13" s="13" t="s">
        <v>186</v>
      </c>
    </row>
    <row r="14" spans="2:28" ht="30">
      <c r="B14" s="13" t="s">
        <v>164</v>
      </c>
      <c r="D14" s="112">
        <v>10000</v>
      </c>
      <c r="F14" s="112">
        <v>619990</v>
      </c>
      <c r="H14" s="112">
        <v>624131</v>
      </c>
      <c r="J14" s="108" t="s">
        <v>196</v>
      </c>
      <c r="L14" s="112">
        <v>6241310000</v>
      </c>
      <c r="N14" s="13" t="s">
        <v>186</v>
      </c>
    </row>
    <row r="15" spans="2:28" ht="30">
      <c r="B15" s="13" t="s">
        <v>183</v>
      </c>
      <c r="D15" s="112">
        <v>8300</v>
      </c>
      <c r="F15" s="112">
        <v>652920</v>
      </c>
      <c r="H15" s="112">
        <v>657280</v>
      </c>
      <c r="J15" s="108" t="s">
        <v>196</v>
      </c>
      <c r="L15" s="112">
        <v>5455424000</v>
      </c>
      <c r="N15" s="13" t="s">
        <v>186</v>
      </c>
    </row>
    <row r="16" spans="2:28" ht="30">
      <c r="B16" s="13" t="s">
        <v>139</v>
      </c>
      <c r="D16" s="112">
        <v>5800</v>
      </c>
      <c r="F16" s="112">
        <v>682790</v>
      </c>
      <c r="H16" s="112">
        <v>687350</v>
      </c>
      <c r="J16" s="108" t="s">
        <v>196</v>
      </c>
      <c r="L16" s="112">
        <v>3986630000</v>
      </c>
      <c r="N16" s="13" t="s">
        <v>186</v>
      </c>
    </row>
    <row r="17" spans="2:14" ht="30">
      <c r="B17" s="13" t="s">
        <v>96</v>
      </c>
      <c r="D17" s="112">
        <v>4600</v>
      </c>
      <c r="F17" s="112">
        <v>849280</v>
      </c>
      <c r="H17" s="112">
        <v>854952</v>
      </c>
      <c r="J17" s="108" t="s">
        <v>196</v>
      </c>
      <c r="L17" s="112">
        <v>3932779200</v>
      </c>
      <c r="N17" s="13" t="s">
        <v>186</v>
      </c>
    </row>
    <row r="18" spans="2:14" ht="30">
      <c r="B18" s="13" t="s">
        <v>94</v>
      </c>
      <c r="D18" s="112">
        <v>3600</v>
      </c>
      <c r="F18" s="112">
        <v>865160</v>
      </c>
      <c r="H18" s="112">
        <v>870938</v>
      </c>
      <c r="J18" s="108" t="s">
        <v>196</v>
      </c>
      <c r="L18" s="112">
        <v>3135376800</v>
      </c>
      <c r="N18" s="13" t="s">
        <v>186</v>
      </c>
    </row>
    <row r="19" spans="2:14" ht="30">
      <c r="B19" s="13" t="s">
        <v>129</v>
      </c>
      <c r="D19" s="112">
        <v>2330</v>
      </c>
      <c r="F19" s="112">
        <v>990000</v>
      </c>
      <c r="H19" s="112">
        <v>996612</v>
      </c>
      <c r="J19" s="108" t="s">
        <v>196</v>
      </c>
      <c r="L19" s="112">
        <v>2322105960</v>
      </c>
      <c r="N19" s="13" t="s">
        <v>186</v>
      </c>
    </row>
    <row r="20" spans="2:14" ht="38.25" thickBot="1">
      <c r="B20" s="111" t="s">
        <v>78</v>
      </c>
      <c r="C20" s="99"/>
      <c r="D20" s="111">
        <f>SUM(D9:D19)</f>
        <v>112090</v>
      </c>
      <c r="E20" s="100"/>
      <c r="F20" s="103">
        <f>SUM(F9:F19)</f>
        <v>8573110</v>
      </c>
      <c r="G20" s="101"/>
      <c r="H20" s="103">
        <f>SUM(H9:H19)</f>
        <v>8630366</v>
      </c>
      <c r="I20" s="100"/>
      <c r="J20" s="116"/>
      <c r="K20" s="100"/>
      <c r="L20" s="103">
        <f>SUM(L9:L19)</f>
        <v>86215561980</v>
      </c>
      <c r="M20" s="100"/>
      <c r="N20" s="102"/>
    </row>
    <row r="21" spans="2:14" ht="21.75" thickTop="1"/>
    <row r="31" spans="2:14" ht="30">
      <c r="H31" s="60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54" orientation="landscape" r:id="rId1"/>
  <rowBreaks count="1" manualBreakCount="1">
    <brk id="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B2:AB18"/>
  <sheetViews>
    <sheetView rightToLeft="1" view="pageBreakPreview" zoomScale="90" zoomScaleNormal="100" zoomScaleSheetLayoutView="90" workbookViewId="0">
      <selection activeCell="D12" sqref="D12"/>
    </sheetView>
  </sheetViews>
  <sheetFormatPr defaultRowHeight="21"/>
  <cols>
    <col min="1" max="1" width="2.5703125" style="2" customWidth="1"/>
    <col min="2" max="2" width="29.28515625" style="2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>
      <c r="B2" s="122" t="s">
        <v>185</v>
      </c>
      <c r="C2" s="122"/>
      <c r="D2" s="122"/>
      <c r="E2" s="122"/>
      <c r="F2" s="122"/>
      <c r="G2" s="122"/>
      <c r="H2" s="122"/>
    </row>
    <row r="3" spans="2:28" ht="30">
      <c r="B3" s="122" t="s">
        <v>43</v>
      </c>
      <c r="C3" s="122"/>
      <c r="D3" s="122"/>
      <c r="E3" s="122"/>
      <c r="F3" s="122"/>
      <c r="G3" s="122"/>
      <c r="H3" s="122"/>
    </row>
    <row r="4" spans="2:28" ht="30">
      <c r="B4" s="122" t="s">
        <v>193</v>
      </c>
      <c r="C4" s="122"/>
      <c r="D4" s="122"/>
      <c r="E4" s="122"/>
      <c r="F4" s="122"/>
      <c r="G4" s="122"/>
      <c r="H4" s="122"/>
    </row>
    <row r="5" spans="2:28" ht="64.5" customHeight="1"/>
    <row r="6" spans="2:28" ht="30">
      <c r="B6" s="14" t="s">
        <v>103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>
      <c r="B8" s="146" t="s">
        <v>47</v>
      </c>
      <c r="C8" s="45"/>
      <c r="D8" s="146" t="s">
        <v>38</v>
      </c>
      <c r="E8" s="45"/>
      <c r="F8" s="146" t="s">
        <v>66</v>
      </c>
      <c r="G8" s="45"/>
      <c r="H8" s="146" t="s">
        <v>11</v>
      </c>
    </row>
    <row r="9" spans="2:28" s="4" customFormat="1">
      <c r="B9" s="4" t="s">
        <v>77</v>
      </c>
      <c r="D9" s="29">
        <v>1978676693</v>
      </c>
      <c r="F9" s="47">
        <f>D9/$D$13</f>
        <v>1.8417158115072927</v>
      </c>
      <c r="G9" s="6"/>
      <c r="H9" s="47">
        <f>D9/'سرمایه گذاری ها'!$O$17</f>
        <v>1.0008790396452815E-2</v>
      </c>
    </row>
    <row r="10" spans="2:28" s="4" customFormat="1">
      <c r="B10" s="4" t="s">
        <v>76</v>
      </c>
      <c r="D10" s="29">
        <v>1813564130</v>
      </c>
      <c r="F10" s="47">
        <f>D10/$D$13</f>
        <v>1.688032079833806</v>
      </c>
      <c r="G10" s="6"/>
      <c r="H10" s="47">
        <f>D10/'سرمایه گذاری ها'!$O$17</f>
        <v>9.1735973400356337E-3</v>
      </c>
    </row>
    <row r="11" spans="2:28" s="4" customFormat="1">
      <c r="B11" s="4" t="s">
        <v>75</v>
      </c>
      <c r="D11" s="29">
        <v>-2724215881</v>
      </c>
      <c r="F11" s="47">
        <f>D11/$D$13</f>
        <v>-2.5356499521859832</v>
      </c>
      <c r="G11" s="6"/>
      <c r="H11" s="47">
        <f>D11/'سرمایه گذاری ها'!$O$17</f>
        <v>-1.3779970140688894E-2</v>
      </c>
    </row>
    <row r="12" spans="2:28" s="4" customFormat="1">
      <c r="B12" s="4" t="s">
        <v>73</v>
      </c>
      <c r="D12" s="29">
        <f>'سایر درآمدها'!F13</f>
        <v>6340973</v>
      </c>
      <c r="F12" s="47">
        <f>D12/$D$13</f>
        <v>5.902060844884492E-3</v>
      </c>
      <c r="G12" s="6"/>
      <c r="H12" s="47">
        <f>D12/'سرمایه گذاری ها'!$O$17</f>
        <v>3.2074704215746573E-5</v>
      </c>
    </row>
    <row r="13" spans="2:28" ht="24.75" thickBot="1">
      <c r="B13" s="32" t="s">
        <v>78</v>
      </c>
      <c r="D13" s="76">
        <f>SUM(D9:D12)</f>
        <v>1074365915</v>
      </c>
      <c r="E13" s="26"/>
      <c r="F13" s="77">
        <f>SUM(F9:F12)</f>
        <v>1</v>
      </c>
      <c r="G13" s="70"/>
      <c r="H13" s="78">
        <f>SUM(H9:H12)</f>
        <v>5.4344923000153016E-3</v>
      </c>
    </row>
    <row r="14" spans="2:28" ht="21.75" thickTop="1">
      <c r="D14" s="9"/>
    </row>
    <row r="18" spans="4:4" ht="27" customHeight="1">
      <c r="D18" s="61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'صفحه اول'!Print_Area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Negin Sharifi</cp:lastModifiedBy>
  <cp:lastPrinted>2024-05-26T13:27:17Z</cp:lastPrinted>
  <dcterms:created xsi:type="dcterms:W3CDTF">2021-12-28T12:49:50Z</dcterms:created>
  <dcterms:modified xsi:type="dcterms:W3CDTF">2024-05-27T09:27:40Z</dcterms:modified>
</cp:coreProperties>
</file>