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فروردین1402\دی\"/>
    </mc:Choice>
  </mc:AlternateContent>
  <xr:revisionPtr revIDLastSave="0" documentId="13_ncr:1_{F7B73580-CE26-4A82-87DE-CAC1765E6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AJ35" i="3" l="1"/>
  <c r="F21" i="13"/>
  <c r="J21" i="13"/>
  <c r="D26" i="12"/>
  <c r="F26" i="12"/>
  <c r="H26" i="12"/>
  <c r="L26" i="12"/>
  <c r="N26" i="12"/>
  <c r="R26" i="12"/>
  <c r="D13" i="10"/>
  <c r="F13" i="10"/>
  <c r="H13" i="10"/>
  <c r="J13" i="10"/>
  <c r="L13" i="10"/>
  <c r="N13" i="10"/>
  <c r="P13" i="10"/>
  <c r="R13" i="10"/>
  <c r="D39" i="9"/>
  <c r="F39" i="9"/>
  <c r="H39" i="9"/>
  <c r="J39" i="9"/>
  <c r="L39" i="9"/>
  <c r="N39" i="9"/>
  <c r="P39" i="9"/>
  <c r="R39" i="9"/>
  <c r="J20" i="11"/>
  <c r="L20" i="11"/>
  <c r="P20" i="11"/>
  <c r="R20" i="11"/>
  <c r="T20" i="11"/>
  <c r="J21" i="7"/>
  <c r="L21" i="7"/>
  <c r="N21" i="7"/>
  <c r="P21" i="7"/>
  <c r="T21" i="7"/>
  <c r="D12" i="15"/>
  <c r="J18" i="4"/>
  <c r="L18" i="4"/>
  <c r="D18" i="4"/>
  <c r="F18" i="4"/>
  <c r="H18" i="4"/>
  <c r="L21" i="6"/>
  <c r="N21" i="6"/>
  <c r="P21" i="6"/>
  <c r="R21" i="6"/>
  <c r="Z17" i="5" l="1"/>
  <c r="AB17" i="5"/>
  <c r="AD17" i="5"/>
  <c r="P35" i="3"/>
  <c r="R35" i="3"/>
  <c r="T35" i="3"/>
  <c r="V35" i="3"/>
  <c r="X35" i="3"/>
  <c r="AD35" i="3"/>
  <c r="AH35" i="3"/>
  <c r="E22" i="1"/>
  <c r="G22" i="1"/>
  <c r="I22" i="1"/>
  <c r="K22" i="1"/>
  <c r="M22" i="1"/>
  <c r="O22" i="1"/>
  <c r="Q22" i="1"/>
  <c r="S22" i="1"/>
  <c r="W22" i="1"/>
  <c r="Y22" i="1"/>
  <c r="D20" i="11"/>
  <c r="F20" i="11"/>
  <c r="H20" i="11"/>
  <c r="N20" i="11"/>
  <c r="V20" i="11"/>
  <c r="R21" i="7"/>
  <c r="AB35" i="3"/>
  <c r="X17" i="5" l="1"/>
  <c r="J11" i="8"/>
  <c r="Z35" i="3"/>
  <c r="O15" i="16" l="1"/>
  <c r="M12" i="16"/>
  <c r="O13" i="16"/>
  <c r="F14" i="14"/>
  <c r="D14" i="14"/>
  <c r="P26" i="12"/>
  <c r="J26" i="12"/>
  <c r="N11" i="8"/>
  <c r="L11" i="8"/>
  <c r="T11" i="8"/>
  <c r="R11" i="8"/>
  <c r="P11" i="8"/>
  <c r="E15" i="16"/>
  <c r="G15" i="16" s="1"/>
  <c r="I15" i="16"/>
  <c r="K15" i="16"/>
  <c r="G13" i="16"/>
  <c r="E13" i="16"/>
  <c r="G14" i="16"/>
  <c r="E14" i="16"/>
  <c r="K12" i="16"/>
  <c r="V17" i="5"/>
  <c r="L17" i="5"/>
  <c r="N17" i="5"/>
  <c r="E12" i="16" s="1"/>
  <c r="P17" i="5"/>
  <c r="G12" i="16" s="1"/>
  <c r="R17" i="5"/>
  <c r="T17" i="5"/>
  <c r="I12" i="16" s="1"/>
  <c r="O12" i="16"/>
  <c r="I14" i="16"/>
  <c r="K14" i="16"/>
  <c r="R22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O17" i="16"/>
  <c r="E17" i="16"/>
  <c r="G17" i="16"/>
  <c r="K17" i="16"/>
  <c r="M17" i="16"/>
  <c r="I17" i="16"/>
  <c r="AF15" i="5" l="1"/>
  <c r="AL16" i="3"/>
  <c r="AL20" i="3"/>
  <c r="AL24" i="3"/>
  <c r="AL28" i="3"/>
  <c r="AL32" i="3"/>
  <c r="AL31" i="3"/>
  <c r="AL17" i="3"/>
  <c r="AL21" i="3"/>
  <c r="AL25" i="3"/>
  <c r="AL29" i="3"/>
  <c r="AL33" i="3"/>
  <c r="AL19" i="3"/>
  <c r="AL23" i="3"/>
  <c r="AL14" i="3"/>
  <c r="AL18" i="3"/>
  <c r="AL22" i="3"/>
  <c r="AL26" i="3"/>
  <c r="AL30" i="3"/>
  <c r="AL15" i="3"/>
  <c r="AL27" i="3"/>
  <c r="AL13" i="3"/>
  <c r="AA16" i="1"/>
  <c r="AA14" i="1"/>
  <c r="AA17" i="1"/>
  <c r="AA11" i="1"/>
  <c r="AA15" i="1"/>
  <c r="F9" i="15"/>
  <c r="F12" i="15" s="1"/>
  <c r="AF14" i="5"/>
  <c r="AA12" i="1"/>
  <c r="AA20" i="1"/>
  <c r="AA13" i="1"/>
  <c r="AA18" i="1"/>
  <c r="AA19" i="1"/>
  <c r="F11" i="15"/>
  <c r="AF13" i="5"/>
  <c r="AF17" i="5" s="1"/>
  <c r="H9" i="15"/>
  <c r="T14" i="6"/>
  <c r="T18" i="6"/>
  <c r="T13" i="6"/>
  <c r="T15" i="6"/>
  <c r="T19" i="6"/>
  <c r="T17" i="6"/>
  <c r="T12" i="6"/>
  <c r="T16" i="6"/>
  <c r="H11" i="15"/>
  <c r="H10" i="15"/>
  <c r="Q13" i="16"/>
  <c r="T11" i="6"/>
  <c r="T10" i="6"/>
  <c r="Q15" i="16"/>
  <c r="Q17" i="16"/>
  <c r="Q16" i="16"/>
  <c r="Q12" i="16"/>
  <c r="Q14" i="16"/>
  <c r="T21" i="6" l="1"/>
  <c r="AA22" i="1"/>
  <c r="AL35" i="3"/>
  <c r="H12" i="15"/>
</calcChain>
</file>

<file path=xl/sharedStrings.xml><?xml version="1.0" encoding="utf-8"?>
<sst xmlns="http://schemas.openxmlformats.org/spreadsheetml/2006/main" count="858" uniqueCount="217">
  <si>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</si>
  <si>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</si>
  <si>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</si>
  <si>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</si>
  <si>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</si>
  <si>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</si>
  <si>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</si>
  <si>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</si>
  <si>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</si>
  <si>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</si>
  <si>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</si>
  <si>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</si>
  <si>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</si>
  <si>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</si>
  <si>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</si>
  <si>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</si>
  <si>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</si>
  <si>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</si>
  <si>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</si>
  <si>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</si>
  <si>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</si>
  <si>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</si>
  <si>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</si>
  <si>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</si>
  <si>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</si>
  <si>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</si>
  <si>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</si>
  <si>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</si>
  <si>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</si>
  <si>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</si>
  <si>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</si>
  <si>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</si>
  <si>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</si>
  <si>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</si>
  <si>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</si>
  <si>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</si>
  <si>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</si>
  <si>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</si>
  <si>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</si>
  <si>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</si>
  <si>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</si>
  <si>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</si>
  <si>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</si>
  <si>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</si>
  <si>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</si>
  <si>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</si>
  <si>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</si>
  <si>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</si>
  <si>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</si>
  <si>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</si>
  <si>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</si>
  <si>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</si>
  <si>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</si>
  <si>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</si>
  <si>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</si>
  <si>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</si>
  <si>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</si>
  <si>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</si>
  <si>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</si>
  <si>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</si>
  <si>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</si>
  <si>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</si>
  <si>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</si>
  <si>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</si>
  <si>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</si>
  <si>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</si>
  <si>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</si>
  <si>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</si>
  <si>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</si>
  <si>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</si>
  <si>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</si>
  <si>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</si>
  <si>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</si>
  <si>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</si>
  <si>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</si>
  <si>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</si>
  <si>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</si>
  <si>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</si>
  <si>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</si>
  <si>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</si>
  <si>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</si>
  <si>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</si>
  <si>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</si>
  <si>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</si>
  <si>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</si>
  <si>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</si>
  <si>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</si>
  <si>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</si>
  <si>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</si>
  <si>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</si>
  <si>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</si>
  <si>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</si>
  <si>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</si>
  <si>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</si>
  <si>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</si>
  <si>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</si>
  <si>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</si>
  <si>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</si>
  <si>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</si>
  <si>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اسنادخزانه-م7بودجه00-030912</t>
  </si>
  <si>
    <t>خیر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</si>
  <si>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</si>
  <si>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</si>
  <si>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</si>
  <si>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</si>
  <si>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</si>
  <si>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</si>
  <si>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</si>
  <si>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</si>
  <si>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</si>
  <si>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</si>
  <si>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</si>
  <si>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</si>
  <si>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</si>
  <si>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</si>
  <si>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</si>
  <si>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</si>
  <si>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</si>
  <si>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</si>
  <si>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</si>
  <si>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</si>
  <si>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</si>
  <si>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</si>
  <si>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</si>
  <si>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</si>
  <si>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</si>
  <si>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</si>
  <si>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</si>
  <si>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</si>
  <si>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</si>
  <si>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</si>
  <si>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</si>
  <si>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</si>
  <si>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</si>
  <si>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</si>
  <si>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</si>
  <si>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</si>
  <si>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</si>
  <si>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</si>
  <si>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</si>
  <si>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معین برای سایر درآمدهای تنزیل سود سهام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</si>
  <si>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</si>
  <si>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</si>
  <si>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</si>
  <si>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</si>
  <si>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</si>
  <si>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</si>
  <si>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</si>
  <si>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</si>
  <si>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</si>
  <si>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</si>
  <si>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</si>
  <si>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</si>
  <si>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</si>
  <si>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اسنادخزانه-م3بودجه00-030418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</si>
  <si>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</si>
  <si>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</si>
  <si>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</si>
  <si>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</si>
  <si>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</si>
  <si>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</si>
  <si>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</si>
  <si>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</si>
  <si>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</si>
  <si>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</si>
  <si>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</si>
  <si>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0303499153004</t>
  </si>
  <si>
    <t>قرض الحسنه</t>
  </si>
  <si>
    <t>1401/07/16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</si>
  <si>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</si>
  <si>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</si>
  <si>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</si>
  <si>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</si>
  <si>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</si>
  <si>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 خزانه-م3بودجه01-040520</t>
  </si>
  <si>
    <t>1401/05/18</t>
  </si>
  <si>
    <t>1403/04/18</t>
  </si>
  <si>
    <t>اسنادخزانه-م9بودجه99-020316</t>
  </si>
  <si>
    <t>1404/03/26</t>
  </si>
  <si>
    <t>1404/05/20</t>
  </si>
  <si>
    <t xml:space="preserve"> 1401/12/29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</si>
  <si>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</si>
  <si>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</si>
  <si>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</si>
  <si>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</si>
  <si>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</si>
  <si>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1401/08/01</t>
  </si>
  <si>
    <t>گواهی اعتبارمولد رفاه0208</t>
  </si>
  <si>
    <t>1401/09/01</t>
  </si>
  <si>
    <t>1402/08/30</t>
  </si>
  <si>
    <t>اسنادخزانه-م10بودجه99-020807</t>
  </si>
  <si>
    <t>1399/11/21</t>
  </si>
  <si>
    <t>1402/08/07</t>
  </si>
  <si>
    <t>گام بانک اقتصاد نوین0205</t>
  </si>
  <si>
    <t>1402/05/31</t>
  </si>
  <si>
    <t>1400/04/14</t>
  </si>
  <si>
    <t>1403/09/12</t>
  </si>
  <si>
    <t>1403/07/23</t>
  </si>
  <si>
    <t>اسنادخزانه-م8بودجه99-020606</t>
  </si>
  <si>
    <t>1399/07/06</t>
  </si>
  <si>
    <t>1402/06/06</t>
  </si>
  <si>
    <t>مدیریت نوسانات NAV</t>
  </si>
  <si>
    <t>سیمان‌هرمزگان‌</t>
  </si>
  <si>
    <t>1399/10/15</t>
  </si>
  <si>
    <t>1402/03/16</t>
  </si>
  <si>
    <t>اسنادخزانه-م5بودجه99-020218</t>
  </si>
  <si>
    <t>1399/09/05</t>
  </si>
  <si>
    <t>1402/02/18</t>
  </si>
  <si>
    <t>1403/06/26</t>
  </si>
  <si>
    <t>1400/06/01</t>
  </si>
  <si>
    <t>1403/11/01</t>
  </si>
  <si>
    <t>برای ماه منتهی به  1402/01/31</t>
  </si>
  <si>
    <t xml:space="preserve"> 1402/01/31</t>
  </si>
  <si>
    <t>از ابتدای سال مالی تا  1402/01/31</t>
  </si>
  <si>
    <t>شماره حساب</t>
  </si>
  <si>
    <t>روز دریافت سود</t>
  </si>
  <si>
    <t xml:space="preserve">شماره حساب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</si>
</sst>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2" fillId="0" borderId="3" xfId="0" applyFont="1" applyBorder="1"/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5" xfId="0" applyFont="1" applyBorder="1" applyAlignment="1">
      <alignment horizontal="center" wrapText="1"/>
    </xf>
    <xf numFmtId="3" fontId="4" fillId="0" borderId="5" xfId="0" applyNumberFormat="1" applyFont="1" applyBorder="1" applyAlignment="1">
      <alignment wrapText="1"/>
    </xf>
    <xf numFmtId="10" fontId="4" fillId="0" borderId="5" xfId="2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10" fontId="4" fillId="0" borderId="5" xfId="0" applyNumberFormat="1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32</xdr:row>
      <xdr:rowOff>247650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31F618-D3DD-65B3-7293-4C8AECFF6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61600" y="0"/>
          <a:ext cx="7667625" cy="1022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Normal="100" zoomScaleSheetLayoutView="100" workbookViewId="0"/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4"/>
  <sheetViews>
    <sheetView rightToLeft="1" view="pageBreakPreview" zoomScale="60" zoomScaleNormal="100" workbookViewId="0">
      <selection activeCell="D9" sqref="D9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1.28515625" style="35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2" t="s">
        <v>118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2:28" ht="27" customHeight="1" x14ac:dyDescent="0.25">
      <c r="B3" s="152" t="s">
        <v>45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2:28" ht="27" customHeight="1" x14ac:dyDescent="0.25">
      <c r="B4" s="152" t="s">
        <v>211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51" t="s">
        <v>46</v>
      </c>
      <c r="C8" s="151" t="s">
        <v>46</v>
      </c>
      <c r="D8" s="151" t="s">
        <v>46</v>
      </c>
      <c r="E8" s="151" t="s">
        <v>46</v>
      </c>
      <c r="F8" s="151" t="s">
        <v>46</v>
      </c>
      <c r="G8" s="151" t="s">
        <v>46</v>
      </c>
      <c r="H8" s="151" t="s">
        <v>46</v>
      </c>
      <c r="J8" s="151" t="s">
        <v>47</v>
      </c>
      <c r="K8" s="151" t="s">
        <v>47</v>
      </c>
      <c r="L8" s="151" t="s">
        <v>47</v>
      </c>
      <c r="M8" s="151" t="s">
        <v>47</v>
      </c>
      <c r="N8" s="151" t="s">
        <v>47</v>
      </c>
      <c r="P8" s="151" t="s">
        <v>48</v>
      </c>
      <c r="Q8" s="151" t="s">
        <v>48</v>
      </c>
      <c r="R8" s="151" t="s">
        <v>48</v>
      </c>
      <c r="S8" s="151" t="s">
        <v>48</v>
      </c>
      <c r="T8" s="151" t="s">
        <v>48</v>
      </c>
    </row>
    <row r="9" spans="2:28" s="38" customFormat="1" ht="58.5" customHeight="1" x14ac:dyDescent="0.25">
      <c r="B9" s="150" t="s">
        <v>49</v>
      </c>
      <c r="C9" s="41"/>
      <c r="D9" s="150" t="s">
        <v>215</v>
      </c>
      <c r="E9" s="41"/>
      <c r="F9" s="150" t="s">
        <v>24</v>
      </c>
      <c r="G9" s="41"/>
      <c r="H9" s="150" t="s">
        <v>25</v>
      </c>
      <c r="J9" s="150" t="s">
        <v>50</v>
      </c>
      <c r="K9" s="41"/>
      <c r="L9" s="150" t="s">
        <v>51</v>
      </c>
      <c r="M9" s="41"/>
      <c r="N9" s="150" t="s">
        <v>52</v>
      </c>
      <c r="P9" s="150" t="s">
        <v>50</v>
      </c>
      <c r="Q9" s="41"/>
      <c r="R9" s="150" t="s">
        <v>51</v>
      </c>
      <c r="S9" s="41"/>
      <c r="T9" s="150" t="s">
        <v>52</v>
      </c>
    </row>
    <row r="10" spans="2:28" s="36" customFormat="1" ht="21.75" customHeight="1" x14ac:dyDescent="0.25">
      <c r="B10" s="36" t="s">
        <v>146</v>
      </c>
      <c r="D10" s="37" t="s">
        <v>53</v>
      </c>
      <c r="F10" s="36" t="s">
        <v>148</v>
      </c>
      <c r="H10" s="37">
        <v>18</v>
      </c>
      <c r="J10" s="39">
        <v>24675759</v>
      </c>
      <c r="K10" s="40"/>
      <c r="L10" s="39" t="s">
        <v>53</v>
      </c>
      <c r="M10" s="40"/>
      <c r="N10" s="39">
        <v>24675759</v>
      </c>
      <c r="O10" s="40"/>
      <c r="P10" s="39">
        <v>24675759</v>
      </c>
      <c r="Q10" s="40"/>
      <c r="R10" s="39" t="s">
        <v>53</v>
      </c>
      <c r="S10" s="40"/>
      <c r="T10" s="39">
        <v>24675759</v>
      </c>
    </row>
    <row r="11" spans="2:28" s="36" customFormat="1" ht="21.75" customHeight="1" x14ac:dyDescent="0.25">
      <c r="B11" s="36" t="s">
        <v>161</v>
      </c>
      <c r="D11" s="37">
        <v>9</v>
      </c>
      <c r="F11" s="36" t="s">
        <v>53</v>
      </c>
      <c r="H11" s="37">
        <v>0</v>
      </c>
      <c r="J11" s="39">
        <v>2721332</v>
      </c>
      <c r="K11" s="40"/>
      <c r="L11" s="39">
        <v>0</v>
      </c>
      <c r="M11" s="40"/>
      <c r="N11" s="39">
        <v>2721332</v>
      </c>
      <c r="O11" s="40"/>
      <c r="P11" s="39">
        <v>2721332</v>
      </c>
      <c r="Q11" s="40"/>
      <c r="R11" s="39">
        <v>0</v>
      </c>
      <c r="S11" s="40"/>
      <c r="T11" s="39">
        <v>2721332</v>
      </c>
    </row>
    <row r="12" spans="2:28" s="36" customFormat="1" ht="21.75" customHeight="1" x14ac:dyDescent="0.25">
      <c r="B12" s="36" t="s">
        <v>101</v>
      </c>
      <c r="D12" s="37">
        <v>30</v>
      </c>
      <c r="F12" s="36" t="s">
        <v>53</v>
      </c>
      <c r="H12" s="37">
        <v>0</v>
      </c>
      <c r="J12" s="39">
        <v>134499</v>
      </c>
      <c r="K12" s="40"/>
      <c r="L12" s="39">
        <v>0</v>
      </c>
      <c r="M12" s="40"/>
      <c r="N12" s="39">
        <v>134499</v>
      </c>
      <c r="O12" s="40"/>
      <c r="P12" s="39">
        <v>134499</v>
      </c>
      <c r="Q12" s="40"/>
      <c r="R12" s="39">
        <v>0</v>
      </c>
      <c r="S12" s="40"/>
      <c r="T12" s="39">
        <v>134499</v>
      </c>
    </row>
    <row r="13" spans="2:28" s="36" customFormat="1" ht="21.75" customHeight="1" x14ac:dyDescent="0.25">
      <c r="B13" s="36" t="s">
        <v>149</v>
      </c>
      <c r="D13" s="37" t="s">
        <v>53</v>
      </c>
      <c r="F13" s="36" t="s">
        <v>150</v>
      </c>
      <c r="H13" s="37">
        <v>18</v>
      </c>
      <c r="J13" s="39">
        <v>72266</v>
      </c>
      <c r="K13" s="40"/>
      <c r="L13" s="39" t="s">
        <v>53</v>
      </c>
      <c r="M13" s="40"/>
      <c r="N13" s="39">
        <v>72266</v>
      </c>
      <c r="O13" s="40"/>
      <c r="P13" s="39">
        <v>72266</v>
      </c>
      <c r="Q13" s="40"/>
      <c r="R13" s="39" t="s">
        <v>53</v>
      </c>
      <c r="S13" s="40"/>
      <c r="T13" s="39">
        <v>72266</v>
      </c>
    </row>
    <row r="14" spans="2:28" s="36" customFormat="1" ht="21.75" customHeight="1" x14ac:dyDescent="0.25">
      <c r="B14" s="36" t="s">
        <v>105</v>
      </c>
      <c r="D14" s="37">
        <v>16</v>
      </c>
      <c r="F14" s="36" t="s">
        <v>53</v>
      </c>
      <c r="H14" s="37">
        <v>0</v>
      </c>
      <c r="J14" s="39">
        <v>69738</v>
      </c>
      <c r="K14" s="40"/>
      <c r="L14" s="39">
        <v>0</v>
      </c>
      <c r="M14" s="40"/>
      <c r="N14" s="39">
        <v>69738</v>
      </c>
      <c r="O14" s="40"/>
      <c r="P14" s="39">
        <v>69738</v>
      </c>
      <c r="Q14" s="40"/>
      <c r="R14" s="39">
        <v>0</v>
      </c>
      <c r="S14" s="40"/>
      <c r="T14" s="39">
        <v>69738</v>
      </c>
    </row>
    <row r="15" spans="2:28" s="36" customFormat="1" ht="21.75" customHeight="1" x14ac:dyDescent="0.25">
      <c r="B15" s="36" t="s">
        <v>104</v>
      </c>
      <c r="D15" s="37">
        <v>3</v>
      </c>
      <c r="F15" s="36" t="s">
        <v>53</v>
      </c>
      <c r="H15" s="37">
        <v>0</v>
      </c>
      <c r="J15" s="39">
        <v>36350</v>
      </c>
      <c r="K15" s="40"/>
      <c r="L15" s="39">
        <v>0</v>
      </c>
      <c r="M15" s="40"/>
      <c r="N15" s="39">
        <v>36350</v>
      </c>
      <c r="O15" s="40"/>
      <c r="P15" s="39">
        <v>36350</v>
      </c>
      <c r="Q15" s="40"/>
      <c r="R15" s="39">
        <v>0</v>
      </c>
      <c r="S15" s="40"/>
      <c r="T15" s="39">
        <v>36350</v>
      </c>
    </row>
    <row r="16" spans="2:28" s="36" customFormat="1" ht="21.75" customHeight="1" x14ac:dyDescent="0.25">
      <c r="B16" s="36" t="s">
        <v>101</v>
      </c>
      <c r="D16" s="37">
        <v>19</v>
      </c>
      <c r="F16" s="36" t="s">
        <v>53</v>
      </c>
      <c r="H16" s="37">
        <v>18</v>
      </c>
      <c r="J16" s="39">
        <v>15287</v>
      </c>
      <c r="K16" s="40"/>
      <c r="L16" s="39">
        <v>59</v>
      </c>
      <c r="M16" s="40"/>
      <c r="N16" s="39">
        <v>15228</v>
      </c>
      <c r="O16" s="40"/>
      <c r="P16" s="39">
        <v>15287</v>
      </c>
      <c r="Q16" s="40"/>
      <c r="R16" s="39">
        <v>59</v>
      </c>
      <c r="S16" s="40"/>
      <c r="T16" s="39">
        <v>15228</v>
      </c>
    </row>
    <row r="17" spans="2:20" s="36" customFormat="1" ht="21.75" customHeight="1" x14ac:dyDescent="0.25">
      <c r="B17" s="36" t="s">
        <v>135</v>
      </c>
      <c r="D17" s="37">
        <v>24</v>
      </c>
      <c r="F17" s="36" t="s">
        <v>53</v>
      </c>
      <c r="H17" s="37">
        <v>0</v>
      </c>
      <c r="J17" s="39">
        <v>6457</v>
      </c>
      <c r="K17" s="40"/>
      <c r="L17" s="39">
        <v>0</v>
      </c>
      <c r="M17" s="40"/>
      <c r="N17" s="39">
        <v>6457</v>
      </c>
      <c r="O17" s="40"/>
      <c r="P17" s="39">
        <v>6457</v>
      </c>
      <c r="Q17" s="40"/>
      <c r="R17" s="39">
        <v>0</v>
      </c>
      <c r="S17" s="40"/>
      <c r="T17" s="39">
        <v>6457</v>
      </c>
    </row>
    <row r="18" spans="2:20" s="36" customFormat="1" ht="21.75" customHeight="1" x14ac:dyDescent="0.25">
      <c r="B18" s="36" t="s">
        <v>164</v>
      </c>
      <c r="D18" s="37">
        <v>9</v>
      </c>
      <c r="F18" s="36" t="s">
        <v>53</v>
      </c>
      <c r="H18" s="37">
        <v>0</v>
      </c>
      <c r="J18" s="39">
        <v>1523</v>
      </c>
      <c r="K18" s="40"/>
      <c r="L18" s="39">
        <v>0</v>
      </c>
      <c r="M18" s="40"/>
      <c r="N18" s="39">
        <v>1523</v>
      </c>
      <c r="O18" s="40"/>
      <c r="P18" s="39">
        <v>1523</v>
      </c>
      <c r="Q18" s="40"/>
      <c r="R18" s="39">
        <v>0</v>
      </c>
      <c r="S18" s="40"/>
      <c r="T18" s="39">
        <v>1523</v>
      </c>
    </row>
    <row r="19" spans="2:20" s="36" customFormat="1" ht="21.75" customHeight="1" x14ac:dyDescent="0.25">
      <c r="B19" s="36" t="s">
        <v>127</v>
      </c>
      <c r="D19" s="37">
        <v>15</v>
      </c>
      <c r="F19" s="36" t="s">
        <v>53</v>
      </c>
      <c r="H19" s="37">
        <v>0</v>
      </c>
      <c r="J19" s="39">
        <v>1268</v>
      </c>
      <c r="K19" s="40"/>
      <c r="L19" s="39">
        <v>0</v>
      </c>
      <c r="M19" s="40"/>
      <c r="N19" s="39">
        <v>1268</v>
      </c>
      <c r="O19" s="40"/>
      <c r="P19" s="39">
        <v>1268</v>
      </c>
      <c r="Q19" s="40"/>
      <c r="R19" s="39">
        <v>0</v>
      </c>
      <c r="S19" s="40"/>
      <c r="T19" s="39">
        <v>1268</v>
      </c>
    </row>
    <row r="20" spans="2:20" s="36" customFormat="1" ht="21.75" customHeight="1" x14ac:dyDescent="0.25">
      <c r="D20" s="37"/>
      <c r="H20" s="37"/>
      <c r="J20" s="39"/>
      <c r="K20" s="40"/>
      <c r="L20" s="39"/>
      <c r="M20" s="40"/>
      <c r="N20" s="39"/>
      <c r="O20" s="40"/>
      <c r="P20" s="39"/>
      <c r="Q20" s="40"/>
      <c r="R20" s="39"/>
      <c r="S20" s="40"/>
      <c r="T20" s="39"/>
    </row>
    <row r="21" spans="2:20" s="36" customFormat="1" ht="21.75" customHeight="1" thickBot="1" x14ac:dyDescent="0.3">
      <c r="B21" s="149" t="s">
        <v>80</v>
      </c>
      <c r="C21" s="149"/>
      <c r="D21" s="149"/>
      <c r="E21" s="149"/>
      <c r="F21" s="149"/>
      <c r="G21" s="149"/>
      <c r="H21" s="149"/>
      <c r="J21" s="43">
        <f>SUM(J10:J20)</f>
        <v>27734479</v>
      </c>
      <c r="L21" s="43">
        <f>SUM(L10:L19)</f>
        <v>59</v>
      </c>
      <c r="N21" s="43">
        <f>SUM(N10:N20)</f>
        <v>27734420</v>
      </c>
      <c r="P21" s="43">
        <f>SUM(P10:P20)</f>
        <v>27734479</v>
      </c>
      <c r="R21" s="43">
        <f>SUM(R15:R20)</f>
        <v>59</v>
      </c>
      <c r="T21" s="43">
        <f>SUM(T10:T20)</f>
        <v>27734420</v>
      </c>
    </row>
    <row r="22" spans="2:20" ht="21.75" customHeight="1" thickTop="1" x14ac:dyDescent="0.25"/>
    <row r="24" spans="2:20" ht="21.75" customHeight="1" x14ac:dyDescent="0.25">
      <c r="J24" s="64">
        <v>9</v>
      </c>
    </row>
  </sheetData>
  <sortState xmlns:xlrd2="http://schemas.microsoft.com/office/spreadsheetml/2017/richdata2" ref="B10:T19">
    <sortCondition descending="1" ref="T10:T19"/>
  </sortState>
  <mergeCells count="17">
    <mergeCell ref="B2:T2"/>
    <mergeCell ref="B3:T3"/>
    <mergeCell ref="B4:T4"/>
    <mergeCell ref="B21:H21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rintOptions horizontalCentered="1" verticalCentered="1"/>
  <pageMargins left="0.2" right="0.2" top="0" bottom="0" header="0" footer="0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22"/>
  <sheetViews>
    <sheetView rightToLeft="1" view="pageBreakPreview" zoomScale="60" zoomScaleNormal="60" workbookViewId="0">
      <selection activeCell="L11" sqref="L11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4" t="s">
        <v>118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2:28" ht="33" x14ac:dyDescent="0.55000000000000004">
      <c r="B3" s="134" t="s">
        <v>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2:28" ht="33" x14ac:dyDescent="0.55000000000000004">
      <c r="B4" s="134" t="s">
        <v>211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7" spans="2:28" s="2" customFormat="1" ht="30" x14ac:dyDescent="0.55000000000000004">
      <c r="B7" s="14" t="s">
        <v>110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141</v>
      </c>
      <c r="D10" s="29">
        <v>0</v>
      </c>
      <c r="F10" s="29">
        <v>1411551000</v>
      </c>
      <c r="H10" s="29">
        <v>0</v>
      </c>
      <c r="J10" s="29">
        <v>1411551000</v>
      </c>
      <c r="L10" s="51">
        <v>0.15060000000000001</v>
      </c>
      <c r="N10" s="29">
        <v>0</v>
      </c>
      <c r="P10" s="29">
        <v>1411551000</v>
      </c>
      <c r="R10" s="29">
        <v>0</v>
      </c>
      <c r="T10" s="29">
        <v>1411551000</v>
      </c>
      <c r="V10" s="51">
        <v>0.15060000000000001</v>
      </c>
    </row>
    <row r="11" spans="2:28" x14ac:dyDescent="0.55000000000000004">
      <c r="B11" s="4" t="s">
        <v>13</v>
      </c>
      <c r="D11" s="29">
        <v>0</v>
      </c>
      <c r="F11" s="29">
        <v>1027847700</v>
      </c>
      <c r="H11" s="29">
        <v>0</v>
      </c>
      <c r="J11" s="29">
        <v>1027847700</v>
      </c>
      <c r="L11" s="51">
        <v>0.1096</v>
      </c>
      <c r="N11" s="29">
        <v>0</v>
      </c>
      <c r="P11" s="29">
        <v>1027847700</v>
      </c>
      <c r="R11" s="29">
        <v>0</v>
      </c>
      <c r="T11" s="29">
        <v>1027847700</v>
      </c>
      <c r="V11" s="51">
        <v>0.1096</v>
      </c>
      <c r="Z11" s="51"/>
    </row>
    <row r="12" spans="2:28" x14ac:dyDescent="0.55000000000000004">
      <c r="B12" s="4" t="s">
        <v>120</v>
      </c>
      <c r="D12" s="29">
        <v>0</v>
      </c>
      <c r="F12" s="29">
        <v>1004984550</v>
      </c>
      <c r="H12" s="29">
        <v>0</v>
      </c>
      <c r="J12" s="29">
        <v>1004984550</v>
      </c>
      <c r="L12" s="51">
        <v>0.1072</v>
      </c>
      <c r="N12" s="29">
        <v>0</v>
      </c>
      <c r="P12" s="29">
        <v>1004984550</v>
      </c>
      <c r="R12" s="29">
        <v>0</v>
      </c>
      <c r="T12" s="29">
        <v>1004984550</v>
      </c>
      <c r="V12" s="51">
        <v>0.1072</v>
      </c>
    </row>
    <row r="13" spans="2:28" x14ac:dyDescent="0.55000000000000004">
      <c r="B13" s="4" t="s">
        <v>182</v>
      </c>
      <c r="D13" s="29">
        <v>0</v>
      </c>
      <c r="F13" s="29">
        <v>0</v>
      </c>
      <c r="H13" s="29">
        <v>969198874</v>
      </c>
      <c r="J13" s="29">
        <v>969198874</v>
      </c>
      <c r="L13" s="51">
        <v>0.10340000000000001</v>
      </c>
      <c r="N13" s="29">
        <v>0</v>
      </c>
      <c r="P13" s="29">
        <v>0</v>
      </c>
      <c r="R13" s="29">
        <v>969198874</v>
      </c>
      <c r="T13" s="29">
        <v>969198874</v>
      </c>
      <c r="V13" s="51">
        <v>0.10340000000000001</v>
      </c>
    </row>
    <row r="14" spans="2:28" x14ac:dyDescent="0.55000000000000004">
      <c r="B14" s="4" t="s">
        <v>145</v>
      </c>
      <c r="D14" s="29">
        <v>0</v>
      </c>
      <c r="F14" s="29">
        <v>901802160</v>
      </c>
      <c r="H14" s="29">
        <v>0</v>
      </c>
      <c r="J14" s="29">
        <v>901802160</v>
      </c>
      <c r="L14" s="51">
        <v>9.6199999999999994E-2</v>
      </c>
      <c r="N14" s="29">
        <v>0</v>
      </c>
      <c r="P14" s="29">
        <v>901802160</v>
      </c>
      <c r="R14" s="29">
        <v>0</v>
      </c>
      <c r="T14" s="29">
        <v>901802160</v>
      </c>
      <c r="V14" s="51">
        <v>9.6199999999999994E-2</v>
      </c>
    </row>
    <row r="15" spans="2:28" x14ac:dyDescent="0.55000000000000004">
      <c r="B15" s="4" t="s">
        <v>119</v>
      </c>
      <c r="D15" s="29">
        <v>0</v>
      </c>
      <c r="F15" s="29">
        <v>860449680</v>
      </c>
      <c r="H15" s="29">
        <v>0</v>
      </c>
      <c r="J15" s="29">
        <v>860449680</v>
      </c>
      <c r="L15" s="51">
        <v>9.1800000000000007E-2</v>
      </c>
      <c r="N15" s="29">
        <v>0</v>
      </c>
      <c r="P15" s="29">
        <v>860449680</v>
      </c>
      <c r="R15" s="29">
        <v>0</v>
      </c>
      <c r="T15" s="29">
        <v>860449680</v>
      </c>
      <c r="V15" s="51">
        <v>9.1800000000000007E-2</v>
      </c>
    </row>
    <row r="16" spans="2:28" x14ac:dyDescent="0.55000000000000004">
      <c r="B16" s="4" t="s">
        <v>202</v>
      </c>
      <c r="D16" s="29">
        <v>0</v>
      </c>
      <c r="F16" s="29">
        <v>764732016</v>
      </c>
      <c r="H16" s="29">
        <v>0</v>
      </c>
      <c r="J16" s="29">
        <v>764732016</v>
      </c>
      <c r="L16" s="51">
        <v>8.1600000000000006E-2</v>
      </c>
      <c r="N16" s="29">
        <v>0</v>
      </c>
      <c r="P16" s="29">
        <v>764732016</v>
      </c>
      <c r="R16" s="29">
        <v>0</v>
      </c>
      <c r="T16" s="29">
        <v>764732016</v>
      </c>
      <c r="V16" s="51">
        <v>8.1600000000000006E-2</v>
      </c>
    </row>
    <row r="17" spans="2:22" x14ac:dyDescent="0.55000000000000004">
      <c r="B17" s="4" t="s">
        <v>183</v>
      </c>
      <c r="D17" s="29">
        <v>0</v>
      </c>
      <c r="F17" s="29">
        <v>682778153</v>
      </c>
      <c r="H17" s="29">
        <v>0</v>
      </c>
      <c r="J17" s="29">
        <v>682778153</v>
      </c>
      <c r="L17" s="51">
        <v>7.2800000000000004E-2</v>
      </c>
      <c r="N17" s="29">
        <v>0</v>
      </c>
      <c r="P17" s="29">
        <v>682778153</v>
      </c>
      <c r="R17" s="29">
        <v>0</v>
      </c>
      <c r="T17" s="29">
        <v>682778153</v>
      </c>
      <c r="V17" s="51">
        <v>7.2800000000000004E-2</v>
      </c>
    </row>
    <row r="18" spans="2:22" x14ac:dyDescent="0.55000000000000004">
      <c r="B18" s="4" t="s">
        <v>14</v>
      </c>
      <c r="D18" s="29">
        <v>0</v>
      </c>
      <c r="F18" s="29">
        <v>604982747</v>
      </c>
      <c r="H18" s="29">
        <v>0</v>
      </c>
      <c r="J18" s="29">
        <v>604982747</v>
      </c>
      <c r="L18" s="51">
        <v>6.4500000000000002E-2</v>
      </c>
      <c r="N18" s="29">
        <v>0</v>
      </c>
      <c r="P18" s="29">
        <v>604982747</v>
      </c>
      <c r="R18" s="29">
        <v>0</v>
      </c>
      <c r="T18" s="29">
        <v>604982747</v>
      </c>
      <c r="V18" s="51">
        <v>6.4500000000000002E-2</v>
      </c>
    </row>
    <row r="19" spans="2:22" ht="21.75" thickBot="1" x14ac:dyDescent="0.6">
      <c r="B19" s="121" t="s">
        <v>184</v>
      </c>
      <c r="C19" s="121"/>
      <c r="D19" s="119">
        <v>0</v>
      </c>
      <c r="E19" s="121"/>
      <c r="F19" s="119">
        <v>10381262</v>
      </c>
      <c r="G19" s="121"/>
      <c r="H19" s="119">
        <v>0</v>
      </c>
      <c r="I19" s="121"/>
      <c r="J19" s="119">
        <v>10381262</v>
      </c>
      <c r="K19" s="121"/>
      <c r="L19" s="122">
        <v>1.1000000000000001E-3</v>
      </c>
      <c r="M19" s="121"/>
      <c r="N19" s="119">
        <v>0</v>
      </c>
      <c r="O19" s="121"/>
      <c r="P19" s="119">
        <v>10381262</v>
      </c>
      <c r="Q19" s="121"/>
      <c r="R19" s="119">
        <v>0</v>
      </c>
      <c r="S19" s="121"/>
      <c r="T19" s="119">
        <v>10381262</v>
      </c>
      <c r="U19" s="121"/>
      <c r="V19" s="122">
        <v>1.1000000000000001E-3</v>
      </c>
    </row>
    <row r="20" spans="2:22" ht="22.5" thickTop="1" thickBot="1" x14ac:dyDescent="0.6">
      <c r="B20" s="118" t="s">
        <v>80</v>
      </c>
      <c r="D20" s="119">
        <f>SUM(D10:D19)</f>
        <v>0</v>
      </c>
      <c r="F20" s="119">
        <f>SUM(F10:F19)</f>
        <v>7269509268</v>
      </c>
      <c r="H20" s="119">
        <f>SUM(H10:H19)</f>
        <v>969198874</v>
      </c>
      <c r="J20" s="119">
        <f>SUM(J10:J19)</f>
        <v>8238708142</v>
      </c>
      <c r="L20" s="120">
        <f>SUM(L10:L19)</f>
        <v>0.87879999999999991</v>
      </c>
      <c r="N20" s="119">
        <f>SUM(N10:N19)</f>
        <v>0</v>
      </c>
      <c r="P20" s="119">
        <f>SUM(P10:P19)</f>
        <v>7269509268</v>
      </c>
      <c r="R20" s="119">
        <f>SUM(R10:R19)</f>
        <v>969198874</v>
      </c>
      <c r="T20" s="119">
        <f>SUM(T10:T19)</f>
        <v>8238708142</v>
      </c>
      <c r="V20" s="120">
        <f>SUM(V10:V19)</f>
        <v>0.87879999999999991</v>
      </c>
    </row>
    <row r="21" spans="2:22" ht="21.75" thickTop="1" x14ac:dyDescent="0.55000000000000004">
      <c r="J21" s="123"/>
      <c r="V21" s="51"/>
    </row>
    <row r="22" spans="2:22" ht="30" x14ac:dyDescent="0.75">
      <c r="J22" s="123">
        <v>10</v>
      </c>
      <c r="L22" s="110"/>
    </row>
  </sheetData>
  <sortState xmlns:xlrd2="http://schemas.microsoft.com/office/spreadsheetml/2017/richdata2" ref="B10:V19">
    <sortCondition descending="1" ref="T10:T1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19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  <rowBreaks count="1" manualBreakCount="1">
    <brk id="1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3"/>
  <sheetViews>
    <sheetView rightToLeft="1" view="pageBreakPreview" zoomScale="60" zoomScaleNormal="85" workbookViewId="0">
      <selection activeCell="F20" sqref="F20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211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7" t="s">
        <v>54</v>
      </c>
      <c r="E7" s="157" t="s">
        <v>54</v>
      </c>
      <c r="F7" s="157" t="s">
        <v>54</v>
      </c>
      <c r="G7" s="157" t="s">
        <v>54</v>
      </c>
      <c r="H7" s="157" t="s">
        <v>54</v>
      </c>
      <c r="J7" s="157" t="s">
        <v>47</v>
      </c>
      <c r="K7" s="157" t="s">
        <v>47</v>
      </c>
      <c r="L7" s="157" t="s">
        <v>47</v>
      </c>
      <c r="M7" s="157" t="s">
        <v>47</v>
      </c>
      <c r="N7" s="157" t="s">
        <v>47</v>
      </c>
      <c r="P7" s="157" t="s">
        <v>48</v>
      </c>
      <c r="Q7" s="157" t="s">
        <v>48</v>
      </c>
      <c r="R7" s="157" t="s">
        <v>48</v>
      </c>
      <c r="S7" s="157" t="s">
        <v>48</v>
      </c>
      <c r="T7" s="157" t="s">
        <v>48</v>
      </c>
    </row>
    <row r="8" spans="2:28" s="45" customFormat="1" ht="56.25" customHeight="1" x14ac:dyDescent="0.6">
      <c r="B8" s="158" t="s">
        <v>1</v>
      </c>
      <c r="D8" s="156" t="s">
        <v>55</v>
      </c>
      <c r="E8" s="63"/>
      <c r="F8" s="156" t="s">
        <v>56</v>
      </c>
      <c r="G8" s="63"/>
      <c r="H8" s="156" t="s">
        <v>57</v>
      </c>
      <c r="J8" s="156" t="s">
        <v>58</v>
      </c>
      <c r="K8" s="63"/>
      <c r="L8" s="156" t="s">
        <v>51</v>
      </c>
      <c r="M8" s="63"/>
      <c r="N8" s="156" t="s">
        <v>59</v>
      </c>
      <c r="P8" s="156" t="s">
        <v>58</v>
      </c>
      <c r="Q8" s="63"/>
      <c r="R8" s="156" t="s">
        <v>51</v>
      </c>
      <c r="S8" s="63"/>
      <c r="T8" s="156" t="s">
        <v>59</v>
      </c>
    </row>
    <row r="9" spans="2:28" s="4" customFormat="1" x14ac:dyDescent="0.55000000000000004">
      <c r="B9" s="50"/>
      <c r="D9" s="50"/>
      <c r="F9" s="54"/>
      <c r="H9" s="54"/>
      <c r="J9" s="54"/>
      <c r="L9" s="54"/>
      <c r="N9" s="54"/>
      <c r="P9" s="54"/>
      <c r="R9" s="54"/>
      <c r="T9" s="54"/>
    </row>
    <row r="10" spans="2:28" s="4" customFormat="1" x14ac:dyDescent="0.55000000000000004">
      <c r="F10" s="29"/>
      <c r="H10" s="29"/>
      <c r="J10" s="29"/>
      <c r="L10" s="29"/>
      <c r="N10" s="29"/>
      <c r="P10" s="29"/>
      <c r="R10" s="29"/>
      <c r="T10" s="29"/>
    </row>
    <row r="11" spans="2:28" ht="21.75" thickBot="1" x14ac:dyDescent="0.6">
      <c r="B11" s="155" t="s">
        <v>80</v>
      </c>
      <c r="C11" s="155"/>
      <c r="D11" s="155"/>
      <c r="E11" s="155"/>
      <c r="F11" s="155"/>
      <c r="G11" s="155"/>
      <c r="H11" s="155"/>
      <c r="J11" s="10">
        <f>SUM(J9:J10)</f>
        <v>0</v>
      </c>
      <c r="L11" s="10">
        <f>SUM(L9:L10)</f>
        <v>0</v>
      </c>
      <c r="N11" s="10">
        <f>SUM(N9:N10)</f>
        <v>0</v>
      </c>
      <c r="P11" s="10">
        <f>SUM(P9:P10)</f>
        <v>0</v>
      </c>
      <c r="R11" s="10">
        <f>SUM(R9:R10)</f>
        <v>0</v>
      </c>
      <c r="T11" s="10">
        <f>SUM(T9:T10)</f>
        <v>0</v>
      </c>
    </row>
    <row r="12" spans="2:28" ht="21.75" thickTop="1" x14ac:dyDescent="0.55000000000000004"/>
    <row r="13" spans="2:28" ht="30" x14ac:dyDescent="0.75">
      <c r="J13" s="57">
        <v>11</v>
      </c>
    </row>
  </sheetData>
  <sortState xmlns:xlrd2="http://schemas.microsoft.com/office/spreadsheetml/2017/richdata2" ref="B9:T10">
    <sortCondition descending="1" ref="T9:T10"/>
  </sortState>
  <mergeCells count="17">
    <mergeCell ref="B2:T2"/>
    <mergeCell ref="B3:T3"/>
    <mergeCell ref="B4:T4"/>
    <mergeCell ref="B11:H11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2" right="0.2" top="0" bottom="0" header="0" footer="0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41"/>
  <sheetViews>
    <sheetView rightToLeft="1" view="pageBreakPreview" zoomScale="85" zoomScaleNormal="100" zoomScaleSheetLayoutView="85" workbookViewId="0">
      <selection activeCell="D9" sqref="D9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118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211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141</v>
      </c>
      <c r="D10" s="106">
        <v>200000</v>
      </c>
      <c r="F10" s="106">
        <v>6143229000</v>
      </c>
      <c r="H10" s="106">
        <v>4731678000</v>
      </c>
      <c r="J10" s="106">
        <v>1411551000</v>
      </c>
      <c r="L10" s="106">
        <v>200000</v>
      </c>
      <c r="N10" s="106">
        <v>6143229000</v>
      </c>
      <c r="P10" s="106">
        <v>4731678000</v>
      </c>
      <c r="R10" s="106">
        <v>1411551000</v>
      </c>
    </row>
    <row r="11" spans="2:28" s="5" customFormat="1" ht="21.75" customHeight="1" x14ac:dyDescent="0.25">
      <c r="B11" s="5" t="s">
        <v>13</v>
      </c>
      <c r="D11" s="31">
        <v>200000</v>
      </c>
      <c r="F11" s="31">
        <v>7350005700</v>
      </c>
      <c r="H11" s="31">
        <v>6322158000</v>
      </c>
      <c r="J11" s="31">
        <v>1027847700</v>
      </c>
      <c r="L11" s="31">
        <v>200000</v>
      </c>
      <c r="N11" s="31">
        <v>7350005700</v>
      </c>
      <c r="P11" s="31">
        <v>6322158000</v>
      </c>
      <c r="R11" s="31">
        <v>1027847700</v>
      </c>
    </row>
    <row r="12" spans="2:28" s="5" customFormat="1" ht="21.75" customHeight="1" x14ac:dyDescent="0.25">
      <c r="B12" s="5" t="s">
        <v>120</v>
      </c>
      <c r="D12" s="31">
        <v>60000</v>
      </c>
      <c r="F12" s="31">
        <v>5815192500</v>
      </c>
      <c r="H12" s="31">
        <v>4810207950</v>
      </c>
      <c r="J12" s="31">
        <v>1004984550</v>
      </c>
      <c r="L12" s="31">
        <v>60000</v>
      </c>
      <c r="N12" s="31">
        <v>5815192500</v>
      </c>
      <c r="P12" s="31">
        <v>4810207950</v>
      </c>
      <c r="R12" s="31">
        <v>1004984550</v>
      </c>
    </row>
    <row r="13" spans="2:28" s="5" customFormat="1" ht="21.75" customHeight="1" x14ac:dyDescent="0.25">
      <c r="B13" s="5" t="s">
        <v>145</v>
      </c>
      <c r="D13" s="31">
        <v>40000</v>
      </c>
      <c r="F13" s="31">
        <v>6060126420</v>
      </c>
      <c r="H13" s="31">
        <v>5158324260</v>
      </c>
      <c r="J13" s="31">
        <v>901802160</v>
      </c>
      <c r="L13" s="31">
        <v>40000</v>
      </c>
      <c r="N13" s="31">
        <v>6060126420</v>
      </c>
      <c r="P13" s="31">
        <v>5158324260</v>
      </c>
      <c r="R13" s="31">
        <v>901802160</v>
      </c>
    </row>
    <row r="14" spans="2:28" s="5" customFormat="1" ht="21.75" customHeight="1" x14ac:dyDescent="0.25">
      <c r="B14" s="5" t="s">
        <v>119</v>
      </c>
      <c r="D14" s="31">
        <v>80000</v>
      </c>
      <c r="F14" s="31">
        <v>6641049240</v>
      </c>
      <c r="H14" s="31">
        <v>5780599560</v>
      </c>
      <c r="J14" s="31">
        <v>860449680</v>
      </c>
      <c r="L14" s="31">
        <v>80000</v>
      </c>
      <c r="N14" s="31">
        <v>6641049240</v>
      </c>
      <c r="P14" s="31">
        <v>5780599560</v>
      </c>
      <c r="R14" s="31">
        <v>860449680</v>
      </c>
    </row>
    <row r="15" spans="2:28" s="5" customFormat="1" ht="21.75" customHeight="1" x14ac:dyDescent="0.25">
      <c r="B15" s="5" t="s">
        <v>169</v>
      </c>
      <c r="D15" s="31">
        <v>41700</v>
      </c>
      <c r="F15" s="31">
        <v>22764073263</v>
      </c>
      <c r="H15" s="31">
        <v>21955093186</v>
      </c>
      <c r="J15" s="31">
        <v>808980077</v>
      </c>
      <c r="L15" s="31">
        <v>41700</v>
      </c>
      <c r="N15" s="31">
        <v>22764073263</v>
      </c>
      <c r="P15" s="31">
        <v>21955093186</v>
      </c>
      <c r="R15" s="31">
        <v>808980077</v>
      </c>
    </row>
    <row r="16" spans="2:28" s="5" customFormat="1" ht="21.75" customHeight="1" x14ac:dyDescent="0.25">
      <c r="B16" s="5" t="s">
        <v>202</v>
      </c>
      <c r="D16" s="31">
        <v>298000</v>
      </c>
      <c r="F16" s="31">
        <v>7968503610</v>
      </c>
      <c r="H16" s="31">
        <v>7203771594</v>
      </c>
      <c r="J16" s="31">
        <v>764732016</v>
      </c>
      <c r="L16" s="31">
        <v>298000</v>
      </c>
      <c r="N16" s="31">
        <v>7968503610</v>
      </c>
      <c r="P16" s="31">
        <v>7203771594</v>
      </c>
      <c r="R16" s="31">
        <v>764732016</v>
      </c>
    </row>
    <row r="17" spans="2:18" s="5" customFormat="1" ht="21.75" customHeight="1" x14ac:dyDescent="0.25">
      <c r="B17" s="5" t="s">
        <v>183</v>
      </c>
      <c r="D17" s="31">
        <v>39475</v>
      </c>
      <c r="F17" s="31">
        <v>5189506365</v>
      </c>
      <c r="H17" s="31">
        <v>4506728212</v>
      </c>
      <c r="J17" s="31">
        <v>682778153</v>
      </c>
      <c r="L17" s="31">
        <v>39475</v>
      </c>
      <c r="N17" s="31">
        <v>5189506365</v>
      </c>
      <c r="P17" s="31">
        <v>4506728212</v>
      </c>
      <c r="R17" s="31">
        <v>682778153</v>
      </c>
    </row>
    <row r="18" spans="2:18" s="5" customFormat="1" ht="21.75" customHeight="1" x14ac:dyDescent="0.25">
      <c r="B18" s="5" t="s">
        <v>14</v>
      </c>
      <c r="D18" s="31">
        <v>1449057</v>
      </c>
      <c r="F18" s="31">
        <v>9089145549</v>
      </c>
      <c r="H18" s="31">
        <v>8484162802</v>
      </c>
      <c r="J18" s="31">
        <v>604982747</v>
      </c>
      <c r="L18" s="31">
        <v>1449057</v>
      </c>
      <c r="N18" s="31">
        <v>9089145549</v>
      </c>
      <c r="P18" s="31">
        <v>8484162802</v>
      </c>
      <c r="R18" s="31">
        <v>604982747</v>
      </c>
    </row>
    <row r="19" spans="2:18" s="5" customFormat="1" ht="21.75" customHeight="1" x14ac:dyDescent="0.25">
      <c r="B19" s="5" t="s">
        <v>96</v>
      </c>
      <c r="D19" s="31">
        <v>9900</v>
      </c>
      <c r="F19" s="31">
        <v>6885587760</v>
      </c>
      <c r="H19" s="31">
        <v>6691780894</v>
      </c>
      <c r="J19" s="31">
        <v>193806866</v>
      </c>
      <c r="L19" s="31">
        <v>9900</v>
      </c>
      <c r="N19" s="31">
        <v>6885587760</v>
      </c>
      <c r="P19" s="31">
        <v>6691780894</v>
      </c>
      <c r="R19" s="31">
        <v>193806866</v>
      </c>
    </row>
    <row r="20" spans="2:18" s="5" customFormat="1" ht="21.75" customHeight="1" x14ac:dyDescent="0.25">
      <c r="B20" s="5" t="s">
        <v>171</v>
      </c>
      <c r="D20" s="31">
        <v>5004</v>
      </c>
      <c r="F20" s="31">
        <v>4383985278</v>
      </c>
      <c r="H20" s="31">
        <v>4230785567</v>
      </c>
      <c r="J20" s="31">
        <v>153199711</v>
      </c>
      <c r="L20" s="31">
        <v>5004</v>
      </c>
      <c r="N20" s="31">
        <v>4383985278</v>
      </c>
      <c r="P20" s="31">
        <v>4230785567</v>
      </c>
      <c r="R20" s="31">
        <v>153199711</v>
      </c>
    </row>
    <row r="21" spans="2:18" s="5" customFormat="1" ht="21.75" customHeight="1" x14ac:dyDescent="0.25">
      <c r="B21" s="5" t="s">
        <v>185</v>
      </c>
      <c r="D21" s="31">
        <v>10000</v>
      </c>
      <c r="F21" s="31">
        <v>8628435812</v>
      </c>
      <c r="H21" s="31">
        <v>8478463000</v>
      </c>
      <c r="J21" s="31">
        <v>149972812</v>
      </c>
      <c r="L21" s="31">
        <v>10000</v>
      </c>
      <c r="N21" s="31">
        <v>8628435812</v>
      </c>
      <c r="P21" s="31">
        <v>8478463000</v>
      </c>
      <c r="R21" s="31">
        <v>149972812</v>
      </c>
    </row>
    <row r="22" spans="2:18" s="5" customFormat="1" ht="21.75" customHeight="1" x14ac:dyDescent="0.25">
      <c r="B22" s="5" t="s">
        <v>193</v>
      </c>
      <c r="D22" s="31">
        <v>5000</v>
      </c>
      <c r="F22" s="31">
        <v>4574345749</v>
      </c>
      <c r="H22" s="31">
        <v>4444089362</v>
      </c>
      <c r="J22" s="31">
        <v>130256387</v>
      </c>
      <c r="L22" s="31">
        <v>5000</v>
      </c>
      <c r="N22" s="31">
        <v>4574345749</v>
      </c>
      <c r="P22" s="31">
        <v>4444089362</v>
      </c>
      <c r="R22" s="31">
        <v>130256387</v>
      </c>
    </row>
    <row r="23" spans="2:18" s="5" customFormat="1" ht="21.75" customHeight="1" x14ac:dyDescent="0.25">
      <c r="B23" s="5" t="s">
        <v>190</v>
      </c>
      <c r="D23" s="31">
        <v>9000</v>
      </c>
      <c r="F23" s="31">
        <v>7962026621</v>
      </c>
      <c r="H23" s="31">
        <v>7837889771</v>
      </c>
      <c r="J23" s="31">
        <v>124136850</v>
      </c>
      <c r="L23" s="31">
        <v>9000</v>
      </c>
      <c r="N23" s="31">
        <v>7962026621</v>
      </c>
      <c r="P23" s="31">
        <v>7837889771</v>
      </c>
      <c r="R23" s="31">
        <v>124136850</v>
      </c>
    </row>
    <row r="24" spans="2:18" s="5" customFormat="1" ht="21.75" customHeight="1" x14ac:dyDescent="0.25">
      <c r="B24" s="5" t="s">
        <v>99</v>
      </c>
      <c r="D24" s="31">
        <v>5000</v>
      </c>
      <c r="F24" s="31">
        <v>3431277968</v>
      </c>
      <c r="H24" s="31">
        <v>3365489894</v>
      </c>
      <c r="J24" s="31">
        <v>65788074</v>
      </c>
      <c r="L24" s="31">
        <v>5000</v>
      </c>
      <c r="N24" s="31">
        <v>3431277968</v>
      </c>
      <c r="P24" s="31">
        <v>3365489894</v>
      </c>
      <c r="R24" s="31">
        <v>65788074</v>
      </c>
    </row>
    <row r="25" spans="2:18" s="5" customFormat="1" ht="21.75" customHeight="1" x14ac:dyDescent="0.25">
      <c r="B25" s="5" t="s">
        <v>205</v>
      </c>
      <c r="D25" s="31">
        <v>5000</v>
      </c>
      <c r="F25" s="31">
        <v>4946353310</v>
      </c>
      <c r="H25" s="31">
        <v>4934894287</v>
      </c>
      <c r="J25" s="31">
        <v>11459023</v>
      </c>
      <c r="L25" s="31">
        <v>5000</v>
      </c>
      <c r="N25" s="31">
        <v>4946353310</v>
      </c>
      <c r="P25" s="31">
        <v>4934894287</v>
      </c>
      <c r="R25" s="31">
        <v>11459023</v>
      </c>
    </row>
    <row r="26" spans="2:18" s="5" customFormat="1" ht="21.75" customHeight="1" x14ac:dyDescent="0.25">
      <c r="B26" s="5" t="s">
        <v>184</v>
      </c>
      <c r="D26" s="31">
        <v>940</v>
      </c>
      <c r="F26" s="31">
        <v>27135179</v>
      </c>
      <c r="H26" s="31">
        <v>16753917</v>
      </c>
      <c r="J26" s="31">
        <v>10381262</v>
      </c>
      <c r="L26" s="31">
        <v>940</v>
      </c>
      <c r="N26" s="31">
        <v>27135179</v>
      </c>
      <c r="P26" s="31">
        <v>16753917</v>
      </c>
      <c r="R26" s="31">
        <v>10381262</v>
      </c>
    </row>
    <row r="27" spans="2:18" s="5" customFormat="1" ht="21.75" customHeight="1" x14ac:dyDescent="0.25">
      <c r="B27" s="5" t="s">
        <v>126</v>
      </c>
      <c r="D27" s="31">
        <v>500</v>
      </c>
      <c r="F27" s="31">
        <v>360319680</v>
      </c>
      <c r="H27" s="31">
        <v>355314388</v>
      </c>
      <c r="J27" s="31">
        <v>5005292</v>
      </c>
      <c r="L27" s="31">
        <v>500</v>
      </c>
      <c r="N27" s="31">
        <v>360319680</v>
      </c>
      <c r="P27" s="31">
        <v>355314388</v>
      </c>
      <c r="R27" s="31">
        <v>5005292</v>
      </c>
    </row>
    <row r="28" spans="2:18" s="5" customFormat="1" ht="21.75" customHeight="1" x14ac:dyDescent="0.25">
      <c r="B28" s="5" t="s">
        <v>198</v>
      </c>
      <c r="D28" s="31">
        <v>10200</v>
      </c>
      <c r="F28" s="31">
        <v>9370265331</v>
      </c>
      <c r="H28" s="31">
        <v>9366564386</v>
      </c>
      <c r="J28" s="31">
        <v>3700945</v>
      </c>
      <c r="L28" s="31">
        <v>10200</v>
      </c>
      <c r="N28" s="31">
        <v>9370265331</v>
      </c>
      <c r="P28" s="31">
        <v>9366564386</v>
      </c>
      <c r="R28" s="31">
        <v>3700945</v>
      </c>
    </row>
    <row r="29" spans="2:18" s="5" customFormat="1" ht="21.75" customHeight="1" x14ac:dyDescent="0.25">
      <c r="B29" s="5" t="s">
        <v>154</v>
      </c>
      <c r="D29" s="31">
        <v>100</v>
      </c>
      <c r="F29" s="31">
        <v>75512310</v>
      </c>
      <c r="H29" s="31">
        <v>73636650</v>
      </c>
      <c r="J29" s="31">
        <v>1875660</v>
      </c>
      <c r="L29" s="31">
        <v>100</v>
      </c>
      <c r="N29" s="31">
        <v>75512310</v>
      </c>
      <c r="P29" s="31">
        <v>73636650</v>
      </c>
      <c r="R29" s="31">
        <v>1875660</v>
      </c>
    </row>
    <row r="30" spans="2:18" s="5" customFormat="1" ht="21.75" customHeight="1" x14ac:dyDescent="0.25">
      <c r="B30" s="5" t="s">
        <v>142</v>
      </c>
      <c r="D30" s="31">
        <v>100</v>
      </c>
      <c r="F30" s="31">
        <v>66609924</v>
      </c>
      <c r="H30" s="31">
        <v>65060788</v>
      </c>
      <c r="J30" s="31">
        <v>1549136</v>
      </c>
      <c r="L30" s="31">
        <v>100</v>
      </c>
      <c r="N30" s="31">
        <v>66609924</v>
      </c>
      <c r="P30" s="31">
        <v>65060788</v>
      </c>
      <c r="R30" s="31">
        <v>1549136</v>
      </c>
    </row>
    <row r="31" spans="2:18" s="5" customFormat="1" ht="21.75" customHeight="1" x14ac:dyDescent="0.25">
      <c r="B31" s="5" t="s">
        <v>146</v>
      </c>
      <c r="D31" s="31">
        <v>2330</v>
      </c>
      <c r="F31" s="31">
        <v>2073324141</v>
      </c>
      <c r="H31" s="31">
        <v>2073324141</v>
      </c>
      <c r="J31" s="31">
        <v>0</v>
      </c>
      <c r="L31" s="31">
        <v>2330</v>
      </c>
      <c r="N31" s="31">
        <v>2073324141</v>
      </c>
      <c r="P31" s="31">
        <v>2073324141</v>
      </c>
      <c r="R31" s="31">
        <v>0</v>
      </c>
    </row>
    <row r="32" spans="2:18" s="5" customFormat="1" ht="21.75" customHeight="1" x14ac:dyDescent="0.25">
      <c r="B32" s="5" t="s">
        <v>98</v>
      </c>
      <c r="D32" s="31">
        <v>3500</v>
      </c>
      <c r="F32" s="31">
        <v>2274587656</v>
      </c>
      <c r="H32" s="31">
        <v>2274587656</v>
      </c>
      <c r="J32" s="31">
        <v>0</v>
      </c>
      <c r="L32" s="31">
        <v>3500</v>
      </c>
      <c r="N32" s="31">
        <v>2274587656</v>
      </c>
      <c r="P32" s="31">
        <v>2274587656</v>
      </c>
      <c r="R32" s="31">
        <v>0</v>
      </c>
    </row>
    <row r="33" spans="2:18" s="5" customFormat="1" ht="21.75" customHeight="1" x14ac:dyDescent="0.25">
      <c r="B33" s="5" t="s">
        <v>187</v>
      </c>
      <c r="D33" s="31">
        <v>10000</v>
      </c>
      <c r="F33" s="31">
        <v>7898568125</v>
      </c>
      <c r="H33" s="31">
        <v>7898568125</v>
      </c>
      <c r="J33" s="31">
        <v>0</v>
      </c>
      <c r="L33" s="31">
        <v>10000</v>
      </c>
      <c r="N33" s="31">
        <v>7898568125</v>
      </c>
      <c r="P33" s="31">
        <v>7898568125</v>
      </c>
      <c r="R33" s="31">
        <v>0</v>
      </c>
    </row>
    <row r="34" spans="2:18" s="5" customFormat="1" ht="21.75" customHeight="1" x14ac:dyDescent="0.25">
      <c r="B34" s="5" t="s">
        <v>151</v>
      </c>
      <c r="D34" s="31">
        <v>6800</v>
      </c>
      <c r="F34" s="31">
        <v>6118890750</v>
      </c>
      <c r="H34" s="31">
        <v>6118890750</v>
      </c>
      <c r="J34" s="31">
        <v>0</v>
      </c>
      <c r="L34" s="31">
        <v>6800</v>
      </c>
      <c r="N34" s="31">
        <v>6118890750</v>
      </c>
      <c r="P34" s="31">
        <v>6118890750</v>
      </c>
      <c r="R34" s="31">
        <v>0</v>
      </c>
    </row>
    <row r="35" spans="2:18" s="5" customFormat="1" ht="21.75" customHeight="1" x14ac:dyDescent="0.25">
      <c r="B35" s="5" t="s">
        <v>174</v>
      </c>
      <c r="D35" s="31">
        <v>17800</v>
      </c>
      <c r="F35" s="31">
        <v>9610257825</v>
      </c>
      <c r="H35" s="31">
        <v>9610257825</v>
      </c>
      <c r="J35" s="31">
        <v>0</v>
      </c>
      <c r="L35" s="31">
        <v>17800</v>
      </c>
      <c r="N35" s="31">
        <v>9610257825</v>
      </c>
      <c r="P35" s="31">
        <v>9610257825</v>
      </c>
      <c r="R35" s="31">
        <v>0</v>
      </c>
    </row>
    <row r="36" spans="2:18" s="5" customFormat="1" ht="21.75" customHeight="1" x14ac:dyDescent="0.25">
      <c r="B36" s="5" t="s">
        <v>149</v>
      </c>
      <c r="D36" s="31">
        <v>5</v>
      </c>
      <c r="F36" s="31">
        <v>4759637</v>
      </c>
      <c r="H36" s="31">
        <v>4759637</v>
      </c>
      <c r="J36" s="31">
        <v>0</v>
      </c>
      <c r="L36" s="31">
        <v>5</v>
      </c>
      <c r="N36" s="31">
        <v>4759637</v>
      </c>
      <c r="P36" s="31">
        <v>4759637</v>
      </c>
      <c r="R36" s="31">
        <v>0</v>
      </c>
    </row>
    <row r="37" spans="2:18" s="5" customFormat="1" ht="21.75" customHeight="1" x14ac:dyDescent="0.25">
      <c r="B37" s="5" t="s">
        <v>121</v>
      </c>
      <c r="D37" s="31">
        <v>24560</v>
      </c>
      <c r="F37" s="31">
        <v>15592773297</v>
      </c>
      <c r="H37" s="31">
        <v>16053295981</v>
      </c>
      <c r="J37" s="31">
        <v>-460522683</v>
      </c>
      <c r="L37" s="31">
        <v>24560</v>
      </c>
      <c r="N37" s="31">
        <v>15592773297</v>
      </c>
      <c r="P37" s="31">
        <v>16053295981</v>
      </c>
      <c r="R37" s="31">
        <v>-460522683</v>
      </c>
    </row>
    <row r="38" spans="2:18" s="5" customFormat="1" ht="21.75" customHeight="1" x14ac:dyDescent="0.25">
      <c r="B38" s="5" t="s">
        <v>177</v>
      </c>
      <c r="D38" s="31">
        <v>19800</v>
      </c>
      <c r="F38" s="31">
        <v>17816770125</v>
      </c>
      <c r="H38" s="31">
        <v>19024915633</v>
      </c>
      <c r="J38" s="31">
        <v>-1208145508</v>
      </c>
      <c r="L38" s="31">
        <v>19800</v>
      </c>
      <c r="N38" s="31">
        <v>17816770125</v>
      </c>
      <c r="P38" s="31">
        <v>19024915633</v>
      </c>
      <c r="R38" s="31">
        <v>-1208145508</v>
      </c>
    </row>
    <row r="39" spans="2:18" s="5" customFormat="1" ht="30.75" customHeight="1" thickBot="1" x14ac:dyDescent="0.3">
      <c r="B39" s="107" t="s">
        <v>80</v>
      </c>
      <c r="D39" s="108">
        <f>SUM(D10:D38)</f>
        <v>2553771</v>
      </c>
      <c r="F39" s="108">
        <f>SUM(F10:F38)</f>
        <v>189122618125</v>
      </c>
      <c r="H39" s="108">
        <f>SUM(H10:H38)</f>
        <v>181872046216</v>
      </c>
      <c r="J39" s="108">
        <f>SUM(J10:J38)</f>
        <v>7250571910</v>
      </c>
      <c r="L39" s="108">
        <f>SUM(L10:L38)</f>
        <v>2553771</v>
      </c>
      <c r="N39" s="108">
        <f>SUM(N10:N38)</f>
        <v>189122618125</v>
      </c>
      <c r="P39" s="108">
        <f>SUM(P10:P38)</f>
        <v>181872046216</v>
      </c>
      <c r="R39" s="108">
        <f>SUM(R10:R38)</f>
        <v>7250571910</v>
      </c>
    </row>
    <row r="40" spans="2:18" ht="21.75" thickTop="1" x14ac:dyDescent="0.55000000000000004"/>
    <row r="41" spans="2:18" ht="30" x14ac:dyDescent="0.75">
      <c r="J41" s="62">
        <v>12</v>
      </c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6" orientation="landscape" r:id="rId1"/>
  <rowBreaks count="2" manualBreakCount="2">
    <brk id="16" max="16383" man="1"/>
    <brk id="2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55" zoomScaleNormal="100" zoomScaleSheetLayoutView="55" workbookViewId="0">
      <selection activeCell="D9" sqref="D9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211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x14ac:dyDescent="0.55000000000000004">
      <c r="B10" s="46" t="s">
        <v>182</v>
      </c>
      <c r="D10" s="9">
        <v>500000</v>
      </c>
      <c r="F10" s="9">
        <v>7177041124</v>
      </c>
      <c r="H10" s="9">
        <v>6207842250</v>
      </c>
      <c r="J10" s="9">
        <v>969198874</v>
      </c>
      <c r="L10" s="9">
        <v>500000</v>
      </c>
      <c r="N10" s="9">
        <v>7177041124</v>
      </c>
      <c r="P10" s="9">
        <v>6207842250</v>
      </c>
      <c r="R10" s="9">
        <v>969198874</v>
      </c>
    </row>
    <row r="11" spans="2:28" x14ac:dyDescent="0.55000000000000004">
      <c r="B11" s="2" t="s">
        <v>123</v>
      </c>
      <c r="D11" s="3">
        <v>9</v>
      </c>
      <c r="F11" s="3">
        <v>9000000</v>
      </c>
      <c r="H11" s="3">
        <v>8998368</v>
      </c>
      <c r="J11" s="3">
        <v>1632</v>
      </c>
      <c r="L11" s="3">
        <v>9</v>
      </c>
      <c r="N11" s="3">
        <v>9000000</v>
      </c>
      <c r="P11" s="3">
        <v>8998368</v>
      </c>
      <c r="R11" s="3">
        <v>1632</v>
      </c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80</v>
      </c>
      <c r="D13" s="10">
        <f>SUM(D10:D12)</f>
        <v>500009</v>
      </c>
      <c r="F13" s="10">
        <f>SUM(F10:F12)</f>
        <v>7186041124</v>
      </c>
      <c r="H13" s="10">
        <f>SUM(H10:H12)</f>
        <v>6216840618</v>
      </c>
      <c r="J13" s="10">
        <f>SUM(J10:J12)</f>
        <v>969200506</v>
      </c>
      <c r="L13" s="10">
        <f>SUM(L10:L12)</f>
        <v>500009</v>
      </c>
      <c r="N13" s="10">
        <f>SUM(N10:N12)</f>
        <v>7186041124</v>
      </c>
      <c r="P13" s="10">
        <f>SUM(P10:P12)</f>
        <v>6216840618</v>
      </c>
      <c r="R13" s="10">
        <f>SUM(R10:R12)</f>
        <v>969200506</v>
      </c>
    </row>
    <row r="14" spans="2:28" ht="21.75" thickTop="1" x14ac:dyDescent="0.55000000000000004"/>
    <row r="15" spans="2:28" ht="26.25" x14ac:dyDescent="0.65">
      <c r="J15" s="27">
        <v>13</v>
      </c>
    </row>
  </sheetData>
  <sortState xmlns:xlrd2="http://schemas.microsoft.com/office/spreadsheetml/2017/richdata2"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view="pageBreakPreview" zoomScale="60" zoomScaleNormal="100" workbookViewId="0">
      <selection activeCell="D27" sqref="D27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211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169</v>
      </c>
      <c r="C9" s="4"/>
      <c r="D9" s="54">
        <v>0</v>
      </c>
      <c r="E9" s="4"/>
      <c r="F9" s="54">
        <v>808980077</v>
      </c>
      <c r="G9" s="4"/>
      <c r="H9" s="54">
        <v>0</v>
      </c>
      <c r="I9" s="4"/>
      <c r="J9" s="54">
        <v>808980077</v>
      </c>
      <c r="K9" s="4"/>
      <c r="L9" s="54">
        <v>0</v>
      </c>
      <c r="M9" s="4"/>
      <c r="N9" s="54">
        <v>808980077</v>
      </c>
      <c r="O9" s="4"/>
      <c r="P9" s="54">
        <v>0</v>
      </c>
      <c r="Q9" s="4"/>
      <c r="R9" s="54">
        <v>808980077</v>
      </c>
    </row>
    <row r="10" spans="2:28" ht="21.75" x14ac:dyDescent="0.6">
      <c r="B10" s="4" t="s">
        <v>96</v>
      </c>
      <c r="C10" s="4"/>
      <c r="D10" s="29">
        <v>0</v>
      </c>
      <c r="E10" s="4"/>
      <c r="F10" s="29">
        <v>193806866</v>
      </c>
      <c r="G10" s="4"/>
      <c r="H10" s="29">
        <v>0</v>
      </c>
      <c r="I10" s="4"/>
      <c r="J10" s="29">
        <v>193806866</v>
      </c>
      <c r="K10" s="4"/>
      <c r="L10" s="29">
        <v>0</v>
      </c>
      <c r="M10" s="4"/>
      <c r="N10" s="29">
        <v>193806866</v>
      </c>
      <c r="O10" s="4"/>
      <c r="P10" s="29">
        <v>0</v>
      </c>
      <c r="Q10" s="4"/>
      <c r="R10" s="29">
        <v>193806866</v>
      </c>
    </row>
    <row r="11" spans="2:28" ht="21.75" x14ac:dyDescent="0.6">
      <c r="B11" s="4" t="s">
        <v>171</v>
      </c>
      <c r="C11" s="4"/>
      <c r="D11" s="29">
        <v>0</v>
      </c>
      <c r="E11" s="4"/>
      <c r="F11" s="29">
        <v>153199711</v>
      </c>
      <c r="G11" s="4"/>
      <c r="H11" s="29">
        <v>0</v>
      </c>
      <c r="I11" s="4"/>
      <c r="J11" s="29">
        <v>153199711</v>
      </c>
      <c r="K11" s="4"/>
      <c r="L11" s="29">
        <v>0</v>
      </c>
      <c r="M11" s="4"/>
      <c r="N11" s="29">
        <v>153199711</v>
      </c>
      <c r="O11" s="4"/>
      <c r="P11" s="29">
        <v>0</v>
      </c>
      <c r="Q11" s="4"/>
      <c r="R11" s="29">
        <v>153199711</v>
      </c>
    </row>
    <row r="12" spans="2:28" ht="21.75" x14ac:dyDescent="0.6">
      <c r="B12" s="4" t="s">
        <v>185</v>
      </c>
      <c r="C12" s="4"/>
      <c r="D12" s="29">
        <v>0</v>
      </c>
      <c r="E12" s="4"/>
      <c r="F12" s="29">
        <v>149972812</v>
      </c>
      <c r="G12" s="4"/>
      <c r="H12" s="29">
        <v>0</v>
      </c>
      <c r="I12" s="4"/>
      <c r="J12" s="29">
        <v>149972812</v>
      </c>
      <c r="K12" s="4"/>
      <c r="L12" s="29">
        <v>0</v>
      </c>
      <c r="M12" s="4"/>
      <c r="N12" s="29">
        <v>149972812</v>
      </c>
      <c r="O12" s="4"/>
      <c r="P12" s="29">
        <v>0</v>
      </c>
      <c r="Q12" s="4"/>
      <c r="R12" s="29">
        <v>149972812</v>
      </c>
    </row>
    <row r="13" spans="2:28" ht="21.75" x14ac:dyDescent="0.6">
      <c r="B13" s="4" t="s">
        <v>193</v>
      </c>
      <c r="C13" s="4"/>
      <c r="D13" s="29">
        <v>0</v>
      </c>
      <c r="E13" s="4"/>
      <c r="F13" s="29">
        <v>130256387</v>
      </c>
      <c r="G13" s="4"/>
      <c r="H13" s="29">
        <v>0</v>
      </c>
      <c r="I13" s="4"/>
      <c r="J13" s="29">
        <v>130256387</v>
      </c>
      <c r="K13" s="4"/>
      <c r="L13" s="29">
        <v>0</v>
      </c>
      <c r="M13" s="4"/>
      <c r="N13" s="29">
        <v>130256387</v>
      </c>
      <c r="O13" s="4"/>
      <c r="P13" s="29">
        <v>0</v>
      </c>
      <c r="Q13" s="4"/>
      <c r="R13" s="29">
        <v>130256387</v>
      </c>
    </row>
    <row r="14" spans="2:28" ht="21.75" x14ac:dyDescent="0.6">
      <c r="B14" s="4" t="s">
        <v>190</v>
      </c>
      <c r="C14" s="4"/>
      <c r="D14" s="29">
        <v>0</v>
      </c>
      <c r="E14" s="4"/>
      <c r="F14" s="29">
        <v>124136850</v>
      </c>
      <c r="G14" s="4"/>
      <c r="H14" s="29">
        <v>0</v>
      </c>
      <c r="I14" s="4"/>
      <c r="J14" s="29">
        <v>124136850</v>
      </c>
      <c r="K14" s="4"/>
      <c r="L14" s="29">
        <v>0</v>
      </c>
      <c r="M14" s="4"/>
      <c r="N14" s="29">
        <v>124136850</v>
      </c>
      <c r="O14" s="4"/>
      <c r="P14" s="29">
        <v>0</v>
      </c>
      <c r="Q14" s="4"/>
      <c r="R14" s="29">
        <v>124136850</v>
      </c>
    </row>
    <row r="15" spans="2:28" ht="21.75" x14ac:dyDescent="0.6">
      <c r="B15" s="4" t="s">
        <v>99</v>
      </c>
      <c r="C15" s="4"/>
      <c r="D15" s="29">
        <v>0</v>
      </c>
      <c r="E15" s="4"/>
      <c r="F15" s="29">
        <v>65788074</v>
      </c>
      <c r="G15" s="4"/>
      <c r="H15" s="29">
        <v>0</v>
      </c>
      <c r="I15" s="4"/>
      <c r="J15" s="29">
        <v>65788074</v>
      </c>
      <c r="K15" s="4"/>
      <c r="L15" s="29">
        <v>0</v>
      </c>
      <c r="M15" s="4"/>
      <c r="N15" s="29">
        <v>65788074</v>
      </c>
      <c r="O15" s="4"/>
      <c r="P15" s="29">
        <v>0</v>
      </c>
      <c r="Q15" s="4"/>
      <c r="R15" s="29">
        <v>65788074</v>
      </c>
    </row>
    <row r="16" spans="2:28" ht="21.75" x14ac:dyDescent="0.6">
      <c r="B16" s="4" t="s">
        <v>146</v>
      </c>
      <c r="C16" s="4"/>
      <c r="D16" s="29">
        <v>24675759</v>
      </c>
      <c r="E16" s="4"/>
      <c r="F16" s="29">
        <v>0</v>
      </c>
      <c r="G16" s="4"/>
      <c r="H16" s="29">
        <v>0</v>
      </c>
      <c r="I16" s="4"/>
      <c r="J16" s="29">
        <v>24675759</v>
      </c>
      <c r="K16" s="4"/>
      <c r="L16" s="29">
        <v>24675759</v>
      </c>
      <c r="M16" s="4"/>
      <c r="N16" s="29">
        <v>0</v>
      </c>
      <c r="O16" s="4"/>
      <c r="P16" s="29">
        <v>0</v>
      </c>
      <c r="Q16" s="4"/>
      <c r="R16" s="29">
        <v>24675759</v>
      </c>
    </row>
    <row r="17" spans="2:18" ht="21.75" x14ac:dyDescent="0.6">
      <c r="B17" s="4" t="s">
        <v>205</v>
      </c>
      <c r="C17" s="4"/>
      <c r="D17" s="29">
        <v>0</v>
      </c>
      <c r="E17" s="4"/>
      <c r="F17" s="29">
        <v>11459023</v>
      </c>
      <c r="G17" s="4"/>
      <c r="H17" s="29">
        <v>0</v>
      </c>
      <c r="I17" s="4"/>
      <c r="J17" s="29">
        <v>11459023</v>
      </c>
      <c r="K17" s="4"/>
      <c r="L17" s="29">
        <v>0</v>
      </c>
      <c r="M17" s="4"/>
      <c r="N17" s="29">
        <v>11459023</v>
      </c>
      <c r="O17" s="4"/>
      <c r="P17" s="29">
        <v>0</v>
      </c>
      <c r="Q17" s="4"/>
      <c r="R17" s="29">
        <v>11459023</v>
      </c>
    </row>
    <row r="18" spans="2:18" ht="21.75" x14ac:dyDescent="0.6">
      <c r="B18" s="4" t="s">
        <v>126</v>
      </c>
      <c r="C18" s="4"/>
      <c r="D18" s="29">
        <v>0</v>
      </c>
      <c r="E18" s="4"/>
      <c r="F18" s="29">
        <v>5005292</v>
      </c>
      <c r="G18" s="4"/>
      <c r="H18" s="29">
        <v>0</v>
      </c>
      <c r="I18" s="4"/>
      <c r="J18" s="29">
        <v>5005292</v>
      </c>
      <c r="K18" s="4"/>
      <c r="L18" s="29">
        <v>0</v>
      </c>
      <c r="M18" s="4"/>
      <c r="N18" s="29">
        <v>5005292</v>
      </c>
      <c r="O18" s="4"/>
      <c r="P18" s="29">
        <v>0</v>
      </c>
      <c r="Q18" s="4"/>
      <c r="R18" s="29">
        <v>5005292</v>
      </c>
    </row>
    <row r="19" spans="2:18" ht="21.75" x14ac:dyDescent="0.6">
      <c r="B19" s="4" t="s">
        <v>198</v>
      </c>
      <c r="C19" s="4"/>
      <c r="D19" s="29">
        <v>0</v>
      </c>
      <c r="E19" s="4"/>
      <c r="F19" s="29">
        <v>3700945</v>
      </c>
      <c r="G19" s="4"/>
      <c r="H19" s="29">
        <v>0</v>
      </c>
      <c r="I19" s="4"/>
      <c r="J19" s="29">
        <v>3700945</v>
      </c>
      <c r="K19" s="4"/>
      <c r="L19" s="29">
        <v>0</v>
      </c>
      <c r="M19" s="4"/>
      <c r="N19" s="29">
        <v>3700945</v>
      </c>
      <c r="O19" s="4"/>
      <c r="P19" s="29">
        <v>0</v>
      </c>
      <c r="Q19" s="4"/>
      <c r="R19" s="29">
        <v>3700945</v>
      </c>
    </row>
    <row r="20" spans="2:18" ht="21.75" x14ac:dyDescent="0.6">
      <c r="B20" s="4" t="s">
        <v>154</v>
      </c>
      <c r="C20" s="4"/>
      <c r="D20" s="29">
        <v>0</v>
      </c>
      <c r="E20" s="4"/>
      <c r="F20" s="29">
        <v>1875660</v>
      </c>
      <c r="G20" s="4"/>
      <c r="H20" s="29">
        <v>0</v>
      </c>
      <c r="I20" s="4"/>
      <c r="J20" s="29">
        <v>1875660</v>
      </c>
      <c r="K20" s="4"/>
      <c r="L20" s="29">
        <v>0</v>
      </c>
      <c r="M20" s="4"/>
      <c r="N20" s="29">
        <v>1875660</v>
      </c>
      <c r="O20" s="4"/>
      <c r="P20" s="29">
        <v>0</v>
      </c>
      <c r="Q20" s="4"/>
      <c r="R20" s="29">
        <v>1875660</v>
      </c>
    </row>
    <row r="21" spans="2:18" ht="21.75" x14ac:dyDescent="0.6">
      <c r="B21" s="4" t="s">
        <v>142</v>
      </c>
      <c r="C21" s="4"/>
      <c r="D21" s="29">
        <v>0</v>
      </c>
      <c r="E21" s="4"/>
      <c r="F21" s="29">
        <v>1549136</v>
      </c>
      <c r="G21" s="4"/>
      <c r="H21" s="29">
        <v>0</v>
      </c>
      <c r="I21" s="4"/>
      <c r="J21" s="29">
        <v>1549136</v>
      </c>
      <c r="K21" s="4"/>
      <c r="L21" s="29">
        <v>0</v>
      </c>
      <c r="M21" s="4"/>
      <c r="N21" s="29">
        <v>1549136</v>
      </c>
      <c r="O21" s="4"/>
      <c r="P21" s="29">
        <v>0</v>
      </c>
      <c r="Q21" s="4"/>
      <c r="R21" s="29">
        <v>1549136</v>
      </c>
    </row>
    <row r="22" spans="2:18" ht="21.75" x14ac:dyDescent="0.6">
      <c r="B22" s="4" t="s">
        <v>149</v>
      </c>
      <c r="C22" s="4"/>
      <c r="D22" s="29">
        <v>72266</v>
      </c>
      <c r="E22" s="4"/>
      <c r="F22" s="29">
        <v>0</v>
      </c>
      <c r="G22" s="4"/>
      <c r="H22" s="29">
        <v>0</v>
      </c>
      <c r="I22" s="4"/>
      <c r="J22" s="29">
        <v>72266</v>
      </c>
      <c r="K22" s="4"/>
      <c r="L22" s="29">
        <v>72266</v>
      </c>
      <c r="M22" s="4"/>
      <c r="N22" s="29">
        <v>0</v>
      </c>
      <c r="O22" s="4"/>
      <c r="P22" s="29">
        <v>0</v>
      </c>
      <c r="Q22" s="4"/>
      <c r="R22" s="29">
        <v>72266</v>
      </c>
    </row>
    <row r="23" spans="2:18" ht="21.75" x14ac:dyDescent="0.6">
      <c r="B23" s="4" t="s">
        <v>123</v>
      </c>
      <c r="C23" s="4"/>
      <c r="D23" s="29">
        <v>0</v>
      </c>
      <c r="E23" s="4"/>
      <c r="F23" s="29">
        <v>0</v>
      </c>
      <c r="G23" s="4"/>
      <c r="H23" s="29">
        <v>1632</v>
      </c>
      <c r="I23" s="4"/>
      <c r="J23" s="29">
        <v>1632</v>
      </c>
      <c r="K23" s="4"/>
      <c r="L23" s="29">
        <v>0</v>
      </c>
      <c r="M23" s="4"/>
      <c r="N23" s="29">
        <v>0</v>
      </c>
      <c r="O23" s="4"/>
      <c r="P23" s="29">
        <v>1632</v>
      </c>
      <c r="Q23" s="4"/>
      <c r="R23" s="29">
        <v>1632</v>
      </c>
    </row>
    <row r="24" spans="2:18" ht="21.75" x14ac:dyDescent="0.6">
      <c r="B24" s="4" t="s">
        <v>121</v>
      </c>
      <c r="C24" s="4"/>
      <c r="D24" s="29">
        <v>0</v>
      </c>
      <c r="E24" s="4"/>
      <c r="F24" s="29">
        <v>-460522683</v>
      </c>
      <c r="G24" s="4"/>
      <c r="H24" s="29">
        <v>0</v>
      </c>
      <c r="I24" s="4"/>
      <c r="J24" s="29">
        <v>-460522683</v>
      </c>
      <c r="K24" s="4"/>
      <c r="L24" s="29">
        <v>0</v>
      </c>
      <c r="M24" s="4"/>
      <c r="N24" s="29">
        <v>-460522683</v>
      </c>
      <c r="O24" s="4"/>
      <c r="P24" s="29">
        <v>0</v>
      </c>
      <c r="Q24" s="4"/>
      <c r="R24" s="29">
        <v>-460522683</v>
      </c>
    </row>
    <row r="25" spans="2:18" ht="21.75" x14ac:dyDescent="0.6">
      <c r="B25" s="4" t="s">
        <v>177</v>
      </c>
      <c r="C25" s="4"/>
      <c r="D25" s="29">
        <v>0</v>
      </c>
      <c r="E25" s="4"/>
      <c r="F25" s="29">
        <v>-1208145508</v>
      </c>
      <c r="G25" s="4"/>
      <c r="H25" s="29">
        <v>0</v>
      </c>
      <c r="I25" s="4"/>
      <c r="J25" s="29">
        <v>-1208145508</v>
      </c>
      <c r="K25" s="4"/>
      <c r="L25" s="29">
        <v>0</v>
      </c>
      <c r="M25" s="4"/>
      <c r="N25" s="29">
        <v>-1208145508</v>
      </c>
      <c r="O25" s="4"/>
      <c r="P25" s="29">
        <v>0</v>
      </c>
      <c r="Q25" s="4"/>
      <c r="R25" s="29">
        <v>-1208145508</v>
      </c>
    </row>
    <row r="26" spans="2:18" ht="24.75" thickBot="1" x14ac:dyDescent="0.65">
      <c r="B26" s="26" t="s">
        <v>80</v>
      </c>
      <c r="D26" s="10">
        <f>SUM(D9:D25)</f>
        <v>24748025</v>
      </c>
      <c r="E26" s="2"/>
      <c r="F26" s="10">
        <f>SUM(F9:F25)</f>
        <v>-18937358</v>
      </c>
      <c r="G26" s="2"/>
      <c r="H26" s="10">
        <f>SUM(H9:H25)</f>
        <v>1632</v>
      </c>
      <c r="I26" s="2"/>
      <c r="J26" s="10">
        <f>SUM(J9:J25)</f>
        <v>5812299</v>
      </c>
      <c r="K26" s="2"/>
      <c r="L26" s="10">
        <f>SUM(L9:L25)</f>
        <v>24748025</v>
      </c>
      <c r="M26" s="2"/>
      <c r="N26" s="10">
        <f>SUM(N9:N25)</f>
        <v>-18937358</v>
      </c>
      <c r="O26" s="2"/>
      <c r="P26" s="10">
        <f>SUM(P9:P25)</f>
        <v>1632</v>
      </c>
      <c r="Q26" s="2"/>
      <c r="R26" s="10">
        <f>SUM(R9:R25)</f>
        <v>5812299</v>
      </c>
    </row>
    <row r="27" spans="2:18" ht="21.75" thickTop="1" x14ac:dyDescent="0.6"/>
    <row r="28" spans="2:18" ht="30" x14ac:dyDescent="0.75">
      <c r="J28" s="57">
        <v>14</v>
      </c>
    </row>
  </sheetData>
  <sortState xmlns:xlrd2="http://schemas.microsoft.com/office/spreadsheetml/2017/richdata2" ref="B9:R25">
    <sortCondition descending="1" ref="R9:R25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3"/>
  <sheetViews>
    <sheetView rightToLeft="1" view="pageBreakPreview" zoomScale="60" zoomScaleNormal="100" workbookViewId="0">
      <selection activeCell="D9" sqref="D9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211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7" t="s">
        <v>72</v>
      </c>
      <c r="D9" s="157" t="s">
        <v>216</v>
      </c>
      <c r="F9" s="157" t="s">
        <v>73</v>
      </c>
      <c r="H9" s="157" t="s">
        <v>74</v>
      </c>
      <c r="J9" s="157" t="s">
        <v>73</v>
      </c>
      <c r="L9" s="157" t="s">
        <v>74</v>
      </c>
    </row>
    <row r="10" spans="2:28" s="4" customFormat="1" ht="21.75" customHeight="1" x14ac:dyDescent="0.55000000000000004">
      <c r="B10" s="50" t="s">
        <v>159</v>
      </c>
      <c r="D10" s="73" t="s">
        <v>53</v>
      </c>
      <c r="F10" s="54">
        <v>1001534245</v>
      </c>
      <c r="H10" s="50" t="s">
        <v>53</v>
      </c>
      <c r="J10" s="54">
        <v>1001534245</v>
      </c>
      <c r="L10" s="50" t="s">
        <v>53</v>
      </c>
    </row>
    <row r="11" spans="2:28" s="4" customFormat="1" ht="21.75" customHeight="1" x14ac:dyDescent="0.55000000000000004">
      <c r="B11" s="4" t="s">
        <v>157</v>
      </c>
      <c r="D11" s="72" t="s">
        <v>53</v>
      </c>
      <c r="F11" s="29">
        <v>37369863</v>
      </c>
      <c r="H11" s="4" t="s">
        <v>53</v>
      </c>
      <c r="J11" s="29">
        <v>37369863</v>
      </c>
      <c r="L11" s="4" t="s">
        <v>53</v>
      </c>
    </row>
    <row r="12" spans="2:28" s="4" customFormat="1" ht="21.75" customHeight="1" x14ac:dyDescent="0.55000000000000004">
      <c r="B12" s="4" t="s">
        <v>155</v>
      </c>
      <c r="D12" s="72" t="s">
        <v>53</v>
      </c>
      <c r="F12" s="29">
        <v>36933423</v>
      </c>
      <c r="H12" s="4" t="s">
        <v>53</v>
      </c>
      <c r="J12" s="29">
        <v>36933423</v>
      </c>
      <c r="L12" s="4" t="s">
        <v>53</v>
      </c>
    </row>
    <row r="13" spans="2:28" s="4" customFormat="1" ht="21.75" customHeight="1" x14ac:dyDescent="0.55000000000000004">
      <c r="B13" s="4" t="s">
        <v>161</v>
      </c>
      <c r="D13" s="72" t="s">
        <v>162</v>
      </c>
      <c r="F13" s="29">
        <v>2721332</v>
      </c>
      <c r="H13" s="4" t="s">
        <v>53</v>
      </c>
      <c r="J13" s="29">
        <v>2721332</v>
      </c>
      <c r="L13" s="4" t="s">
        <v>53</v>
      </c>
    </row>
    <row r="14" spans="2:28" s="4" customFormat="1" ht="21.75" customHeight="1" x14ac:dyDescent="0.55000000000000004">
      <c r="B14" s="4" t="s">
        <v>101</v>
      </c>
      <c r="D14" s="72" t="s">
        <v>133</v>
      </c>
      <c r="F14" s="29">
        <v>134499</v>
      </c>
      <c r="H14" s="4" t="s">
        <v>53</v>
      </c>
      <c r="J14" s="29">
        <v>134499</v>
      </c>
      <c r="L14" s="4" t="s">
        <v>53</v>
      </c>
    </row>
    <row r="15" spans="2:28" s="4" customFormat="1" ht="21.75" customHeight="1" x14ac:dyDescent="0.55000000000000004">
      <c r="B15" s="4" t="s">
        <v>105</v>
      </c>
      <c r="D15" s="72" t="s">
        <v>129</v>
      </c>
      <c r="F15" s="29">
        <v>69738</v>
      </c>
      <c r="H15" s="4" t="s">
        <v>53</v>
      </c>
      <c r="J15" s="29">
        <v>69738</v>
      </c>
      <c r="L15" s="4" t="s">
        <v>53</v>
      </c>
    </row>
    <row r="16" spans="2:28" s="4" customFormat="1" ht="21.75" customHeight="1" x14ac:dyDescent="0.55000000000000004">
      <c r="B16" s="4" t="s">
        <v>104</v>
      </c>
      <c r="D16" s="72" t="s">
        <v>143</v>
      </c>
      <c r="F16" s="29">
        <v>36350</v>
      </c>
      <c r="H16" s="4" t="s">
        <v>53</v>
      </c>
      <c r="J16" s="29">
        <v>36350</v>
      </c>
      <c r="L16" s="4" t="s">
        <v>53</v>
      </c>
    </row>
    <row r="17" spans="2:12" s="4" customFormat="1" ht="21.75" customHeight="1" x14ac:dyDescent="0.55000000000000004">
      <c r="B17" s="4" t="s">
        <v>101</v>
      </c>
      <c r="D17" s="72" t="s">
        <v>138</v>
      </c>
      <c r="F17" s="29">
        <v>15287</v>
      </c>
      <c r="H17" s="4" t="s">
        <v>53</v>
      </c>
      <c r="J17" s="29">
        <v>15287</v>
      </c>
      <c r="L17" s="4" t="s">
        <v>53</v>
      </c>
    </row>
    <row r="18" spans="2:12" s="4" customFormat="1" ht="21.75" customHeight="1" x14ac:dyDescent="0.55000000000000004">
      <c r="B18" s="4" t="s">
        <v>135</v>
      </c>
      <c r="D18" s="72" t="s">
        <v>136</v>
      </c>
      <c r="F18" s="29">
        <v>6457</v>
      </c>
      <c r="H18" s="4" t="s">
        <v>53</v>
      </c>
      <c r="J18" s="29">
        <v>6457</v>
      </c>
      <c r="L18" s="4" t="s">
        <v>53</v>
      </c>
    </row>
    <row r="19" spans="2:12" s="4" customFormat="1" ht="21.75" customHeight="1" x14ac:dyDescent="0.55000000000000004">
      <c r="B19" s="4" t="s">
        <v>164</v>
      </c>
      <c r="D19" s="72" t="s">
        <v>165</v>
      </c>
      <c r="F19" s="29">
        <v>1523</v>
      </c>
      <c r="H19" s="4" t="s">
        <v>53</v>
      </c>
      <c r="J19" s="29">
        <v>1523</v>
      </c>
      <c r="L19" s="4" t="s">
        <v>53</v>
      </c>
    </row>
    <row r="20" spans="2:12" s="4" customFormat="1" ht="21.75" customHeight="1" x14ac:dyDescent="0.55000000000000004">
      <c r="B20" s="4" t="s">
        <v>127</v>
      </c>
      <c r="D20" s="72" t="s">
        <v>128</v>
      </c>
      <c r="F20" s="29">
        <v>1268</v>
      </c>
      <c r="H20" s="4" t="s">
        <v>53</v>
      </c>
      <c r="J20" s="29">
        <v>1268</v>
      </c>
      <c r="L20" s="4" t="s">
        <v>53</v>
      </c>
    </row>
    <row r="21" spans="2:12" ht="21.75" customHeight="1" thickBot="1" x14ac:dyDescent="0.6">
      <c r="B21" s="155" t="s">
        <v>80</v>
      </c>
      <c r="C21" s="155"/>
      <c r="D21" s="155"/>
      <c r="F21" s="10">
        <f>SUM(F10:F20)</f>
        <v>1078823985</v>
      </c>
      <c r="H21" s="32"/>
      <c r="J21" s="10">
        <f>SUM(J10:J20)</f>
        <v>1078823985</v>
      </c>
      <c r="L21" s="32"/>
    </row>
    <row r="22" spans="2:12" ht="21.75" customHeight="1" thickTop="1" x14ac:dyDescent="0.55000000000000004"/>
    <row r="23" spans="2:12" ht="30" x14ac:dyDescent="0.75">
      <c r="F23" s="60">
        <v>15</v>
      </c>
    </row>
  </sheetData>
  <sortState xmlns:xlrd2="http://schemas.microsoft.com/office/spreadsheetml/2017/richdata2" ref="B10:L20">
    <sortCondition descending="1" ref="J10:J20"/>
  </sortState>
  <mergeCells count="13">
    <mergeCell ref="B2:L2"/>
    <mergeCell ref="B3:L3"/>
    <mergeCell ref="B4:L4"/>
    <mergeCell ref="B21:D21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211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116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213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139</v>
      </c>
      <c r="D10" s="3">
        <v>50</v>
      </c>
      <c r="F10" s="3">
        <v>50</v>
      </c>
    </row>
    <row r="11" spans="2:28" x14ac:dyDescent="0.55000000000000004">
      <c r="B11" s="2" t="s">
        <v>76</v>
      </c>
      <c r="D11" s="3">
        <v>45</v>
      </c>
      <c r="F11" s="3">
        <v>45</v>
      </c>
    </row>
    <row r="12" spans="2:28" x14ac:dyDescent="0.55000000000000004">
      <c r="B12" s="2" t="s">
        <v>140</v>
      </c>
      <c r="D12" s="3">
        <v>0</v>
      </c>
      <c r="F12" s="3">
        <v>0</v>
      </c>
    </row>
    <row r="13" spans="2:28" x14ac:dyDescent="0.55000000000000004">
      <c r="D13" s="3"/>
      <c r="F13" s="3"/>
    </row>
    <row r="14" spans="2:28" ht="21.75" thickBot="1" x14ac:dyDescent="0.6">
      <c r="B14" s="32" t="s">
        <v>80</v>
      </c>
      <c r="D14" s="10">
        <f>SUM(D10:D12)</f>
        <v>95</v>
      </c>
      <c r="F14" s="10">
        <f>SUM(F10:F12)</f>
        <v>95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60">
        <v>16</v>
      </c>
      <c r="B18" s="160"/>
      <c r="C18" s="160"/>
      <c r="D18" s="160"/>
      <c r="E18" s="160"/>
      <c r="F18" s="160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I13" sqref="I13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118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211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180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212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سپرده'!N17</f>
        <v>56000000000</v>
      </c>
      <c r="G12" s="3">
        <f>'گواهی سپرده'!P17</f>
        <v>56000000000</v>
      </c>
      <c r="I12" s="3">
        <f>'گواهی سپرده'!T17</f>
        <v>0</v>
      </c>
      <c r="K12" s="3">
        <f>'گواهی سپرده'!X17</f>
        <v>0</v>
      </c>
      <c r="M12" s="3">
        <f>'گواهی سپرده'!AB17</f>
        <v>56000000000</v>
      </c>
      <c r="O12" s="3">
        <f>'گواهی سپرده'!AD17</f>
        <v>56000000000</v>
      </c>
      <c r="Q12" s="8">
        <f>O12/$O$17</f>
        <v>0.21496327982609095</v>
      </c>
    </row>
    <row r="13" spans="3:17" x14ac:dyDescent="0.55000000000000004">
      <c r="C13" s="2" t="s">
        <v>85</v>
      </c>
      <c r="E13" s="3">
        <f>'اوراق مشارکت'!R35</f>
        <v>94816901836</v>
      </c>
      <c r="G13" s="3">
        <f>'اوراق مشارکت'!T35</f>
        <v>94617014386</v>
      </c>
      <c r="I13" s="3">
        <f>'اوراق مشارکت'!X35</f>
        <v>40249645903</v>
      </c>
      <c r="K13" s="3">
        <f>'اوراق مشارکت'!AB35</f>
        <v>0</v>
      </c>
      <c r="M13" s="3">
        <f>'اوراق مشارکت'!AH35</f>
        <v>135057726140</v>
      </c>
      <c r="O13" s="3">
        <f>'اوراق مشارکت'!AJ35</f>
        <v>134838724562</v>
      </c>
      <c r="Q13" s="8">
        <f>O13/$O$17</f>
        <v>0.5175959728466859</v>
      </c>
    </row>
    <row r="14" spans="3:17" x14ac:dyDescent="0.55000000000000004">
      <c r="C14" s="2" t="s">
        <v>83</v>
      </c>
      <c r="E14" s="3">
        <f>سهام!G22</f>
        <v>35092001819</v>
      </c>
      <c r="G14" s="3">
        <f>سهام!I22</f>
        <v>46018454953.104004</v>
      </c>
      <c r="I14" s="3">
        <f>سهام!M22</f>
        <v>7203771594</v>
      </c>
      <c r="K14" s="3">
        <f>سهام!Q22</f>
        <v>7177041124</v>
      </c>
      <c r="M14" s="3">
        <f>سهام!W22</f>
        <v>36502921311</v>
      </c>
      <c r="O14" s="3">
        <f>سهام!Y22</f>
        <v>54283893564.681</v>
      </c>
      <c r="Q14" s="8">
        <f>O14/$O$17</f>
        <v>0.20837578218561176</v>
      </c>
    </row>
    <row r="15" spans="3:17" x14ac:dyDescent="0.55000000000000004">
      <c r="C15" s="2" t="s">
        <v>117</v>
      </c>
      <c r="E15" s="3">
        <f>سپرده!L21</f>
        <v>3564385965</v>
      </c>
      <c r="G15" s="3">
        <f>E15</f>
        <v>3564385965</v>
      </c>
      <c r="I15" s="3">
        <f>سپرده!N21</f>
        <v>95793710252</v>
      </c>
      <c r="K15" s="3">
        <f>سپرده!P21</f>
        <v>83971105236</v>
      </c>
      <c r="M15" s="3">
        <f>سپرده!R21</f>
        <v>15386990981</v>
      </c>
      <c r="O15" s="3">
        <f>سپرده!R21</f>
        <v>15386990981</v>
      </c>
      <c r="Q15" s="8">
        <f>O15/$O$17</f>
        <v>5.9064965141611442E-2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189473289620</v>
      </c>
      <c r="F17" s="3">
        <f t="shared" si="0"/>
        <v>0</v>
      </c>
      <c r="G17" s="10">
        <f t="shared" si="0"/>
        <v>200199855304.104</v>
      </c>
      <c r="H17" s="3">
        <f t="shared" si="0"/>
        <v>0</v>
      </c>
      <c r="I17" s="10">
        <f t="shared" si="0"/>
        <v>143247127749</v>
      </c>
      <c r="J17" s="3">
        <f t="shared" si="0"/>
        <v>0</v>
      </c>
      <c r="K17" s="10">
        <f t="shared" si="0"/>
        <v>91148146360</v>
      </c>
      <c r="L17" s="3">
        <f t="shared" si="0"/>
        <v>0</v>
      </c>
      <c r="M17" s="10">
        <f t="shared" si="0"/>
        <v>242947638432</v>
      </c>
      <c r="N17" s="3">
        <f t="shared" si="0"/>
        <v>0</v>
      </c>
      <c r="O17" s="10">
        <f>SUM(O12:O16)</f>
        <v>260509609107.681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2"/>
  <sheetViews>
    <sheetView rightToLeft="1" view="pageBreakPreview" topLeftCell="A5" zoomScale="55" zoomScaleNormal="55" zoomScaleSheetLayoutView="55" workbookViewId="0">
      <selection activeCell="D9" sqref="D9:D10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18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5" t="s">
        <v>118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3:27" ht="44.25" x14ac:dyDescent="0.8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3:27" ht="44.25" x14ac:dyDescent="0.8">
      <c r="C4" s="135" t="s">
        <v>211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1" t="s">
        <v>1</v>
      </c>
      <c r="E8" s="134" t="s">
        <v>180</v>
      </c>
      <c r="F8" s="134" t="s">
        <v>2</v>
      </c>
      <c r="G8" s="134" t="s">
        <v>2</v>
      </c>
      <c r="H8" s="134" t="s">
        <v>2</v>
      </c>
      <c r="I8" s="134" t="s">
        <v>2</v>
      </c>
      <c r="J8" s="136"/>
      <c r="K8" s="134" t="s">
        <v>3</v>
      </c>
      <c r="L8" s="134" t="s">
        <v>3</v>
      </c>
      <c r="M8" s="134" t="s">
        <v>3</v>
      </c>
      <c r="N8" s="134" t="s">
        <v>3</v>
      </c>
      <c r="O8" s="134" t="s">
        <v>3</v>
      </c>
      <c r="P8" s="134" t="s">
        <v>3</v>
      </c>
      <c r="Q8" s="134" t="s">
        <v>3</v>
      </c>
      <c r="R8" s="136"/>
      <c r="S8" s="134" t="s">
        <v>212</v>
      </c>
      <c r="T8" s="134" t="s">
        <v>4</v>
      </c>
      <c r="U8" s="134" t="s">
        <v>4</v>
      </c>
      <c r="V8" s="134" t="s">
        <v>4</v>
      </c>
      <c r="W8" s="134" t="s">
        <v>4</v>
      </c>
      <c r="X8" s="134" t="s">
        <v>4</v>
      </c>
      <c r="Y8" s="134" t="s">
        <v>4</v>
      </c>
      <c r="Z8" s="134" t="s">
        <v>4</v>
      </c>
      <c r="AA8" s="134" t="s">
        <v>4</v>
      </c>
    </row>
    <row r="9" spans="3:27" s="81" customFormat="1" ht="44.25" customHeight="1" x14ac:dyDescent="0.25">
      <c r="C9" s="131" t="s">
        <v>1</v>
      </c>
      <c r="D9" s="136"/>
      <c r="E9" s="132" t="s">
        <v>5</v>
      </c>
      <c r="F9" s="137"/>
      <c r="G9" s="132" t="s">
        <v>6</v>
      </c>
      <c r="H9" s="82"/>
      <c r="I9" s="132" t="s">
        <v>7</v>
      </c>
      <c r="J9" s="136"/>
      <c r="K9" s="132" t="s">
        <v>8</v>
      </c>
      <c r="L9" s="132" t="s">
        <v>8</v>
      </c>
      <c r="M9" s="132" t="s">
        <v>8</v>
      </c>
      <c r="N9" s="82"/>
      <c r="O9" s="132" t="s">
        <v>9</v>
      </c>
      <c r="P9" s="132" t="s">
        <v>9</v>
      </c>
      <c r="Q9" s="132" t="s">
        <v>9</v>
      </c>
      <c r="R9" s="136"/>
      <c r="S9" s="132" t="s">
        <v>5</v>
      </c>
      <c r="T9" s="137"/>
      <c r="U9" s="132" t="s">
        <v>10</v>
      </c>
      <c r="V9" s="137"/>
      <c r="W9" s="132" t="s">
        <v>6</v>
      </c>
      <c r="X9" s="137"/>
      <c r="Y9" s="132" t="s">
        <v>7</v>
      </c>
      <c r="Z9" s="136"/>
      <c r="AA9" s="132" t="s">
        <v>11</v>
      </c>
    </row>
    <row r="10" spans="3:27" s="81" customFormat="1" ht="54" customHeight="1" x14ac:dyDescent="0.25">
      <c r="C10" s="131" t="s">
        <v>1</v>
      </c>
      <c r="D10" s="136"/>
      <c r="E10" s="133" t="s">
        <v>5</v>
      </c>
      <c r="F10" s="138"/>
      <c r="G10" s="133" t="s">
        <v>6</v>
      </c>
      <c r="H10" s="83"/>
      <c r="I10" s="133" t="s">
        <v>7</v>
      </c>
      <c r="J10" s="136"/>
      <c r="K10" s="133" t="s">
        <v>5</v>
      </c>
      <c r="L10" s="83"/>
      <c r="M10" s="133" t="s">
        <v>6</v>
      </c>
      <c r="N10" s="83"/>
      <c r="O10" s="133" t="s">
        <v>5</v>
      </c>
      <c r="P10" s="83"/>
      <c r="Q10" s="133" t="s">
        <v>12</v>
      </c>
      <c r="R10" s="136"/>
      <c r="S10" s="133" t="s">
        <v>5</v>
      </c>
      <c r="T10" s="138"/>
      <c r="U10" s="133" t="s">
        <v>10</v>
      </c>
      <c r="V10" s="138"/>
      <c r="W10" s="133" t="s">
        <v>6</v>
      </c>
      <c r="X10" s="138"/>
      <c r="Y10" s="133" t="s">
        <v>7</v>
      </c>
      <c r="Z10" s="136"/>
      <c r="AA10" s="133" t="s">
        <v>11</v>
      </c>
    </row>
    <row r="11" spans="3:27" x14ac:dyDescent="0.8">
      <c r="C11" s="59" t="s">
        <v>14</v>
      </c>
      <c r="D11" s="112"/>
      <c r="E11" s="84">
        <v>1449057</v>
      </c>
      <c r="F11" s="84"/>
      <c r="G11" s="84">
        <v>5383490697</v>
      </c>
      <c r="H11" s="84"/>
      <c r="I11" s="84">
        <v>8484162802.9064999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0</v>
      </c>
      <c r="R11" s="84"/>
      <c r="S11" s="84">
        <v>1449057</v>
      </c>
      <c r="T11" s="84"/>
      <c r="U11" s="84">
        <v>6310</v>
      </c>
      <c r="V11" s="84"/>
      <c r="W11" s="84">
        <v>5383490697</v>
      </c>
      <c r="X11" s="84"/>
      <c r="Y11" s="84">
        <v>9089145549.4634991</v>
      </c>
      <c r="AA11" s="85">
        <f>Y11/'سرمایه گذاری ها'!$O$17</f>
        <v>3.488986675231056E-2</v>
      </c>
    </row>
    <row r="12" spans="3:27" x14ac:dyDescent="0.8">
      <c r="C12" s="59" t="s">
        <v>202</v>
      </c>
      <c r="D12" s="112"/>
      <c r="E12" s="84">
        <v>0</v>
      </c>
      <c r="F12" s="84"/>
      <c r="G12" s="84">
        <v>0</v>
      </c>
      <c r="H12" s="84"/>
      <c r="I12" s="84">
        <v>0</v>
      </c>
      <c r="J12" s="84"/>
      <c r="K12" s="84">
        <v>298000</v>
      </c>
      <c r="L12" s="84"/>
      <c r="M12" s="84">
        <v>7203771594</v>
      </c>
      <c r="N12" s="84"/>
      <c r="O12" s="84">
        <v>0</v>
      </c>
      <c r="P12" s="84"/>
      <c r="Q12" s="84">
        <v>0</v>
      </c>
      <c r="R12" s="84"/>
      <c r="S12" s="84">
        <v>298000</v>
      </c>
      <c r="T12" s="84"/>
      <c r="U12" s="84">
        <v>26900</v>
      </c>
      <c r="V12" s="84"/>
      <c r="W12" s="84">
        <v>7203771594</v>
      </c>
      <c r="X12" s="84"/>
      <c r="Y12" s="84">
        <v>7968503610</v>
      </c>
      <c r="AA12" s="85">
        <f>Y12/'سرمایه گذاری ها'!$O$17</f>
        <v>3.0588136987707962E-2</v>
      </c>
    </row>
    <row r="13" spans="3:27" x14ac:dyDescent="0.8">
      <c r="C13" s="59" t="s">
        <v>13</v>
      </c>
      <c r="D13" s="112"/>
      <c r="E13" s="84">
        <v>200000</v>
      </c>
      <c r="F13" s="84"/>
      <c r="G13" s="84">
        <v>2584805754</v>
      </c>
      <c r="H13" s="84"/>
      <c r="I13" s="84">
        <v>6322158000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200000</v>
      </c>
      <c r="T13" s="84"/>
      <c r="U13" s="84">
        <v>36970</v>
      </c>
      <c r="V13" s="84"/>
      <c r="W13" s="84">
        <v>2584805754</v>
      </c>
      <c r="X13" s="84"/>
      <c r="Y13" s="84">
        <v>7350005700</v>
      </c>
      <c r="AA13" s="85">
        <f>Y13/'سرمایه گذاری ها'!$O$17</f>
        <v>2.8213952357365419E-2</v>
      </c>
    </row>
    <row r="14" spans="3:27" x14ac:dyDescent="0.8">
      <c r="C14" s="59" t="s">
        <v>119</v>
      </c>
      <c r="D14" s="112"/>
      <c r="E14" s="84">
        <v>80000</v>
      </c>
      <c r="F14" s="84"/>
      <c r="G14" s="84">
        <v>5304918390</v>
      </c>
      <c r="H14" s="84"/>
      <c r="I14" s="84">
        <v>5780599560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80000</v>
      </c>
      <c r="T14" s="84"/>
      <c r="U14" s="84">
        <v>83510</v>
      </c>
      <c r="V14" s="84"/>
      <c r="W14" s="84">
        <v>5304918390</v>
      </c>
      <c r="X14" s="84"/>
      <c r="Y14" s="84">
        <v>6641049240</v>
      </c>
      <c r="AA14" s="85">
        <f>Y14/'سرمایه گذاری ها'!$O$17</f>
        <v>2.5492530823517295E-2</v>
      </c>
    </row>
    <row r="15" spans="3:27" x14ac:dyDescent="0.8">
      <c r="C15" s="59" t="s">
        <v>141</v>
      </c>
      <c r="D15" s="112"/>
      <c r="E15" s="84">
        <v>200000</v>
      </c>
      <c r="F15" s="84"/>
      <c r="G15" s="84">
        <v>3652141951</v>
      </c>
      <c r="H15" s="84"/>
      <c r="I15" s="84">
        <v>4731678000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200000</v>
      </c>
      <c r="T15" s="84"/>
      <c r="U15" s="84">
        <v>30900</v>
      </c>
      <c r="V15" s="84"/>
      <c r="W15" s="84">
        <v>3652141951</v>
      </c>
      <c r="X15" s="84"/>
      <c r="Y15" s="84">
        <v>6143229000</v>
      </c>
      <c r="AA15" s="85">
        <f>Y15/'سرمایه گذاری ها'!$O$17</f>
        <v>2.3581583117192086E-2</v>
      </c>
    </row>
    <row r="16" spans="3:27" x14ac:dyDescent="0.8">
      <c r="C16" s="59" t="s">
        <v>145</v>
      </c>
      <c r="D16" s="112"/>
      <c r="E16" s="84">
        <v>40000</v>
      </c>
      <c r="F16" s="84"/>
      <c r="G16" s="84">
        <v>4615536620</v>
      </c>
      <c r="H16" s="84"/>
      <c r="I16" s="84">
        <v>5158324260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40000</v>
      </c>
      <c r="T16" s="84"/>
      <c r="U16" s="84">
        <v>152410</v>
      </c>
      <c r="V16" s="84"/>
      <c r="W16" s="84">
        <v>4615536620</v>
      </c>
      <c r="X16" s="84"/>
      <c r="Y16" s="84">
        <v>6060126420</v>
      </c>
      <c r="AA16" s="85">
        <f>Y16/'سرمایه گذاری ها'!$O$17</f>
        <v>2.3262583060784763E-2</v>
      </c>
    </row>
    <row r="17" spans="3:27" x14ac:dyDescent="0.8">
      <c r="C17" s="59" t="s">
        <v>120</v>
      </c>
      <c r="D17" s="112"/>
      <c r="E17" s="84">
        <v>60000</v>
      </c>
      <c r="F17" s="84"/>
      <c r="G17" s="84">
        <v>3227212946</v>
      </c>
      <c r="H17" s="84"/>
      <c r="I17" s="84">
        <v>4810207950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60000</v>
      </c>
      <c r="T17" s="84"/>
      <c r="U17" s="84">
        <v>97500</v>
      </c>
      <c r="V17" s="84"/>
      <c r="W17" s="84">
        <v>3227212946</v>
      </c>
      <c r="X17" s="84"/>
      <c r="Y17" s="84">
        <v>5815192500</v>
      </c>
      <c r="AA17" s="85">
        <f>Y17/'سرمایه گذاری ها'!$O$17</f>
        <v>2.2322372368215809E-2</v>
      </c>
    </row>
    <row r="18" spans="3:27" x14ac:dyDescent="0.8">
      <c r="C18" s="59" t="s">
        <v>183</v>
      </c>
      <c r="D18" s="112"/>
      <c r="E18" s="84">
        <v>39475</v>
      </c>
      <c r="F18" s="84"/>
      <c r="G18" s="84">
        <v>4516450913</v>
      </c>
      <c r="H18" s="84"/>
      <c r="I18" s="84">
        <v>4506728212.6875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39475</v>
      </c>
      <c r="T18" s="84"/>
      <c r="U18" s="84">
        <v>132250</v>
      </c>
      <c r="V18" s="84"/>
      <c r="W18" s="84">
        <v>4516450913</v>
      </c>
      <c r="X18" s="84"/>
      <c r="Y18" s="84">
        <v>5189506365.9375</v>
      </c>
      <c r="AA18" s="85">
        <f>Y18/'سرمایه گذاری ها'!$O$17</f>
        <v>1.9920594805362554E-2</v>
      </c>
    </row>
    <row r="19" spans="3:27" x14ac:dyDescent="0.8">
      <c r="C19" s="59" t="s">
        <v>184</v>
      </c>
      <c r="D19" s="112"/>
      <c r="E19" s="84">
        <v>940</v>
      </c>
      <c r="F19" s="84"/>
      <c r="G19" s="84">
        <v>14592446</v>
      </c>
      <c r="H19" s="84"/>
      <c r="I19" s="84">
        <v>16753917.51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940</v>
      </c>
      <c r="T19" s="84"/>
      <c r="U19" s="84">
        <v>29040</v>
      </c>
      <c r="V19" s="84"/>
      <c r="W19" s="84">
        <v>14592446</v>
      </c>
      <c r="X19" s="84"/>
      <c r="Y19" s="84">
        <v>27135179.280000001</v>
      </c>
      <c r="Z19" s="84"/>
      <c r="AA19" s="85">
        <f>Y19/'سرمایه گذاری ها'!$O$17</f>
        <v>1.0416191315531759E-4</v>
      </c>
    </row>
    <row r="20" spans="3:27" x14ac:dyDescent="0.8">
      <c r="C20" s="59" t="s">
        <v>182</v>
      </c>
      <c r="D20" s="112"/>
      <c r="E20" s="84">
        <v>500000</v>
      </c>
      <c r="F20" s="84"/>
      <c r="G20" s="84">
        <v>5792852102</v>
      </c>
      <c r="H20" s="84"/>
      <c r="I20" s="84">
        <v>6207842250</v>
      </c>
      <c r="J20" s="84"/>
      <c r="K20" s="84">
        <v>0</v>
      </c>
      <c r="L20" s="84"/>
      <c r="M20" s="84">
        <v>0</v>
      </c>
      <c r="N20" s="84"/>
      <c r="O20" s="84">
        <v>-500000</v>
      </c>
      <c r="P20" s="84"/>
      <c r="Q20" s="84">
        <v>7177041124</v>
      </c>
      <c r="R20" s="84"/>
      <c r="S20" s="84">
        <v>0</v>
      </c>
      <c r="T20" s="84"/>
      <c r="U20" s="84">
        <v>0</v>
      </c>
      <c r="V20" s="84"/>
      <c r="W20" s="84">
        <v>0</v>
      </c>
      <c r="X20" s="84"/>
      <c r="Y20" s="84">
        <v>0</v>
      </c>
      <c r="AA20" s="85">
        <f>Y20/'سرمایه گذاری ها'!$O$17</f>
        <v>0</v>
      </c>
    </row>
    <row r="21" spans="3:27" x14ac:dyDescent="0.8">
      <c r="E21" s="84"/>
      <c r="G21" s="84"/>
      <c r="I21" s="84"/>
      <c r="K21" s="84"/>
      <c r="M21" s="84"/>
      <c r="O21" s="84"/>
      <c r="Q21" s="84"/>
      <c r="S21" s="84"/>
      <c r="U21" s="84"/>
      <c r="W21" s="84"/>
      <c r="Y21" s="84"/>
      <c r="AA21" s="85"/>
    </row>
    <row r="22" spans="3:27" ht="33.75" thickBot="1" x14ac:dyDescent="0.85">
      <c r="C22" s="59" t="s">
        <v>80</v>
      </c>
      <c r="E22" s="86">
        <f>SUM(E11:E21)</f>
        <v>2569472</v>
      </c>
      <c r="F22" s="84"/>
      <c r="G22" s="86">
        <f>SUM(G11:G21)</f>
        <v>35092001819</v>
      </c>
      <c r="H22" s="84"/>
      <c r="I22" s="86">
        <f>SUM(I11:I21)</f>
        <v>46018454953.104004</v>
      </c>
      <c r="J22" s="84"/>
      <c r="K22" s="86">
        <f>SUM(K11:K21)</f>
        <v>298000</v>
      </c>
      <c r="L22" s="84"/>
      <c r="M22" s="86">
        <f>SUM(M11:M21)</f>
        <v>7203771594</v>
      </c>
      <c r="N22" s="84"/>
      <c r="O22" s="86">
        <f>SUM(O11:O21)</f>
        <v>-500000</v>
      </c>
      <c r="P22" s="84"/>
      <c r="Q22" s="86">
        <f>SUM(Q11:Q21)</f>
        <v>7177041124</v>
      </c>
      <c r="R22" s="84">
        <f>SUM(R11:R20)</f>
        <v>0</v>
      </c>
      <c r="S22" s="86">
        <f>SUM(S11:S21)</f>
        <v>2367472</v>
      </c>
      <c r="T22" s="84"/>
      <c r="U22" s="86"/>
      <c r="V22" s="84"/>
      <c r="W22" s="86">
        <f>SUM(W11:W21)</f>
        <v>36502921311</v>
      </c>
      <c r="X22" s="84"/>
      <c r="Y22" s="86">
        <f>SUM(Y11:Y21)</f>
        <v>54283893564.681</v>
      </c>
      <c r="Z22" s="84"/>
      <c r="AA22" s="89">
        <f>SUM(AA11:AA21)</f>
        <v>0.20837578218561176</v>
      </c>
    </row>
    <row r="23" spans="3:27" ht="33.75" thickTop="1" x14ac:dyDescent="0.8"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117"/>
    </row>
    <row r="24" spans="3:27" ht="30.75" customHeight="1" x14ac:dyDescent="0.95">
      <c r="O24" s="94">
        <v>2</v>
      </c>
    </row>
    <row r="42" spans="4:4" x14ac:dyDescent="0.8">
      <c r="D42" s="59" t="s">
        <v>181</v>
      </c>
    </row>
  </sheetData>
  <sortState xmlns:xlrd2="http://schemas.microsoft.com/office/spreadsheetml/2017/richdata2" ref="C11:AA20">
    <sortCondition descending="1" ref="Y11:Y20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4" orientation="landscape" r:id="rId1"/>
  <rowBreaks count="2" manualBreakCount="2">
    <brk id="16" max="16383" man="1"/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40" sqref="D40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211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180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212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180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42"/>
  <sheetViews>
    <sheetView rightToLeft="1" view="pageBreakPreview" zoomScale="70" zoomScaleNormal="90" zoomScaleSheetLayoutView="70" workbookViewId="0">
      <selection activeCell="D9" sqref="D9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118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211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180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212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169</v>
      </c>
      <c r="C13" s="112"/>
      <c r="D13" s="3" t="s">
        <v>95</v>
      </c>
      <c r="E13" s="3"/>
      <c r="F13" s="3" t="s">
        <v>95</v>
      </c>
      <c r="G13" s="112"/>
      <c r="H13" s="3" t="s">
        <v>170</v>
      </c>
      <c r="I13" s="3"/>
      <c r="J13" s="3" t="s">
        <v>178</v>
      </c>
      <c r="K13" s="112"/>
      <c r="L13" s="3">
        <v>0</v>
      </c>
      <c r="M13" s="3"/>
      <c r="N13" s="3">
        <v>0</v>
      </c>
      <c r="O13" s="3"/>
      <c r="P13" s="3">
        <v>41300</v>
      </c>
      <c r="Q13" s="3"/>
      <c r="R13" s="3">
        <v>23246892342</v>
      </c>
      <c r="S13" s="3"/>
      <c r="T13" s="3">
        <v>21719862561</v>
      </c>
      <c r="U13" s="3"/>
      <c r="V13" s="3">
        <v>400</v>
      </c>
      <c r="W13" s="3"/>
      <c r="X13" s="3">
        <v>235230625</v>
      </c>
      <c r="Y13" s="3"/>
      <c r="Z13" s="3">
        <v>0</v>
      </c>
      <c r="AA13" s="3"/>
      <c r="AB13" s="3">
        <v>0</v>
      </c>
      <c r="AC13" s="3"/>
      <c r="AD13" s="3">
        <v>41700</v>
      </c>
      <c r="AE13" s="3"/>
      <c r="AF13" s="3">
        <v>546000</v>
      </c>
      <c r="AG13" s="3"/>
      <c r="AH13" s="3">
        <v>23482122967</v>
      </c>
      <c r="AI13" s="3"/>
      <c r="AJ13" s="3">
        <v>22764073263</v>
      </c>
      <c r="AK13" s="2"/>
      <c r="AL13" s="67">
        <f>AJ13/'سرمایه گذاری ها'!$O$17</f>
        <v>8.7382854478855423E-2</v>
      </c>
    </row>
    <row r="14" spans="2:38" ht="21.75" x14ac:dyDescent="0.6">
      <c r="B14" s="3" t="s">
        <v>177</v>
      </c>
      <c r="C14" s="112"/>
      <c r="D14" s="3" t="s">
        <v>95</v>
      </c>
      <c r="E14" s="3"/>
      <c r="F14" s="3" t="s">
        <v>95</v>
      </c>
      <c r="G14" s="112"/>
      <c r="H14" s="3" t="s">
        <v>203</v>
      </c>
      <c r="I14" s="3"/>
      <c r="J14" s="3" t="s">
        <v>204</v>
      </c>
      <c r="K14" s="112"/>
      <c r="L14" s="3">
        <v>0</v>
      </c>
      <c r="M14" s="3"/>
      <c r="N14" s="3">
        <v>0</v>
      </c>
      <c r="O14" s="3"/>
      <c r="P14" s="3">
        <v>0</v>
      </c>
      <c r="Q14" s="3"/>
      <c r="R14" s="3">
        <v>0</v>
      </c>
      <c r="S14" s="3"/>
      <c r="T14" s="3">
        <v>0</v>
      </c>
      <c r="U14" s="3"/>
      <c r="V14" s="3">
        <v>19800</v>
      </c>
      <c r="W14" s="3"/>
      <c r="X14" s="3">
        <v>19024915633</v>
      </c>
      <c r="Y14" s="3"/>
      <c r="Z14" s="3">
        <v>0</v>
      </c>
      <c r="AA14" s="3"/>
      <c r="AB14" s="3">
        <v>0</v>
      </c>
      <c r="AC14" s="3"/>
      <c r="AD14" s="3">
        <v>19800</v>
      </c>
      <c r="AE14" s="3"/>
      <c r="AF14" s="3">
        <v>900000</v>
      </c>
      <c r="AG14" s="3"/>
      <c r="AH14" s="3">
        <v>19024915633</v>
      </c>
      <c r="AI14" s="3"/>
      <c r="AJ14" s="3">
        <v>17816770125</v>
      </c>
      <c r="AK14" s="2"/>
      <c r="AL14" s="67">
        <f>AJ14/'سرمایه گذاری ها'!$O$17</f>
        <v>6.839198824959844E-2</v>
      </c>
    </row>
    <row r="15" spans="2:38" ht="21.75" x14ac:dyDescent="0.6">
      <c r="B15" s="3" t="s">
        <v>121</v>
      </c>
      <c r="C15" s="112"/>
      <c r="D15" s="3" t="s">
        <v>95</v>
      </c>
      <c r="E15" s="3"/>
      <c r="F15" s="3" t="s">
        <v>95</v>
      </c>
      <c r="G15" s="112"/>
      <c r="H15" s="3" t="s">
        <v>60</v>
      </c>
      <c r="I15" s="3"/>
      <c r="J15" s="3" t="s">
        <v>122</v>
      </c>
      <c r="K15" s="112"/>
      <c r="L15" s="3">
        <v>0</v>
      </c>
      <c r="M15" s="3"/>
      <c r="N15" s="3">
        <v>0</v>
      </c>
      <c r="O15" s="3"/>
      <c r="P15" s="3">
        <v>13660</v>
      </c>
      <c r="Q15" s="3"/>
      <c r="R15" s="3">
        <v>8456354481</v>
      </c>
      <c r="S15" s="3"/>
      <c r="T15" s="3">
        <v>8879849035</v>
      </c>
      <c r="U15" s="3"/>
      <c r="V15" s="3">
        <v>10900</v>
      </c>
      <c r="W15" s="3"/>
      <c r="X15" s="3">
        <v>7173446946</v>
      </c>
      <c r="Y15" s="3"/>
      <c r="Z15" s="3">
        <v>0</v>
      </c>
      <c r="AA15" s="3"/>
      <c r="AB15" s="3">
        <v>0</v>
      </c>
      <c r="AC15" s="3"/>
      <c r="AD15" s="3">
        <v>24560</v>
      </c>
      <c r="AE15" s="3"/>
      <c r="AF15" s="3">
        <v>635000</v>
      </c>
      <c r="AG15" s="3"/>
      <c r="AH15" s="3">
        <v>15629801427</v>
      </c>
      <c r="AI15" s="3"/>
      <c r="AJ15" s="3">
        <v>15592773297</v>
      </c>
      <c r="AK15" s="2"/>
      <c r="AL15" s="67">
        <f>AJ15/'سرمایه گذاری ها'!$O$17</f>
        <v>5.9854887312639458E-2</v>
      </c>
    </row>
    <row r="16" spans="2:38" ht="21.75" x14ac:dyDescent="0.6">
      <c r="B16" s="3" t="s">
        <v>174</v>
      </c>
      <c r="C16" s="112"/>
      <c r="D16" s="3" t="s">
        <v>95</v>
      </c>
      <c r="E16" s="3"/>
      <c r="F16" s="3" t="s">
        <v>95</v>
      </c>
      <c r="G16" s="112"/>
      <c r="H16" s="3" t="s">
        <v>175</v>
      </c>
      <c r="I16" s="3"/>
      <c r="J16" s="3" t="s">
        <v>179</v>
      </c>
      <c r="K16" s="112"/>
      <c r="L16" s="3">
        <v>0</v>
      </c>
      <c r="M16" s="3"/>
      <c r="N16" s="3">
        <v>0</v>
      </c>
      <c r="O16" s="3"/>
      <c r="P16" s="3">
        <v>17800</v>
      </c>
      <c r="Q16" s="3"/>
      <c r="R16" s="3">
        <v>9575613251</v>
      </c>
      <c r="S16" s="3"/>
      <c r="T16" s="3">
        <v>9610257825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17800</v>
      </c>
      <c r="AE16" s="3"/>
      <c r="AF16" s="3">
        <v>540000</v>
      </c>
      <c r="AG16" s="3"/>
      <c r="AH16" s="3">
        <v>9575613251</v>
      </c>
      <c r="AI16" s="3"/>
      <c r="AJ16" s="3">
        <v>9610257825</v>
      </c>
      <c r="AK16" s="2"/>
      <c r="AL16" s="67">
        <f>AJ16/'سرمایه گذاری ها'!$O$17</f>
        <v>3.689022396493491E-2</v>
      </c>
    </row>
    <row r="17" spans="2:38" ht="21.75" x14ac:dyDescent="0.6">
      <c r="B17" s="3" t="s">
        <v>198</v>
      </c>
      <c r="C17" s="112"/>
      <c r="D17" s="3" t="s">
        <v>95</v>
      </c>
      <c r="E17" s="3"/>
      <c r="F17" s="3" t="s">
        <v>95</v>
      </c>
      <c r="G17" s="112"/>
      <c r="H17" s="3" t="s">
        <v>199</v>
      </c>
      <c r="I17" s="3"/>
      <c r="J17" s="3" t="s">
        <v>200</v>
      </c>
      <c r="K17" s="112"/>
      <c r="L17" s="3">
        <v>0</v>
      </c>
      <c r="M17" s="3"/>
      <c r="N17" s="3">
        <v>0</v>
      </c>
      <c r="O17" s="3"/>
      <c r="P17" s="3">
        <v>1100</v>
      </c>
      <c r="Q17" s="3"/>
      <c r="R17" s="3">
        <v>973115343</v>
      </c>
      <c r="S17" s="3"/>
      <c r="T17" s="3">
        <v>993086970</v>
      </c>
      <c r="U17" s="3"/>
      <c r="V17" s="3">
        <v>9100</v>
      </c>
      <c r="W17" s="3"/>
      <c r="X17" s="3">
        <v>8373477416</v>
      </c>
      <c r="Y17" s="3"/>
      <c r="Z17" s="3">
        <v>0</v>
      </c>
      <c r="AA17" s="3"/>
      <c r="AB17" s="3">
        <v>0</v>
      </c>
      <c r="AC17" s="3"/>
      <c r="AD17" s="3">
        <v>10200</v>
      </c>
      <c r="AE17" s="3"/>
      <c r="AF17" s="3">
        <v>918820</v>
      </c>
      <c r="AG17" s="3"/>
      <c r="AH17" s="3">
        <v>9346592759</v>
      </c>
      <c r="AI17" s="3"/>
      <c r="AJ17" s="3">
        <v>9370265331</v>
      </c>
      <c r="AK17" s="2"/>
      <c r="AL17" s="67">
        <f>AJ17/'سرمایه گذاری ها'!$O$17</f>
        <v>3.5968981578436997E-2</v>
      </c>
    </row>
    <row r="18" spans="2:38" ht="21.75" x14ac:dyDescent="0.6">
      <c r="B18" s="3" t="s">
        <v>185</v>
      </c>
      <c r="C18" s="112"/>
      <c r="D18" s="3" t="s">
        <v>95</v>
      </c>
      <c r="E18" s="3"/>
      <c r="F18" s="3" t="s">
        <v>95</v>
      </c>
      <c r="G18" s="112"/>
      <c r="H18" s="3" t="s">
        <v>186</v>
      </c>
      <c r="I18" s="3"/>
      <c r="J18" s="3" t="s">
        <v>173</v>
      </c>
      <c r="K18" s="112"/>
      <c r="L18" s="3">
        <v>0</v>
      </c>
      <c r="M18" s="3"/>
      <c r="N18" s="3">
        <v>0</v>
      </c>
      <c r="O18" s="3"/>
      <c r="P18" s="3">
        <v>10000</v>
      </c>
      <c r="Q18" s="3"/>
      <c r="R18" s="3">
        <v>8301504375</v>
      </c>
      <c r="S18" s="3"/>
      <c r="T18" s="3">
        <v>8478463000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10000</v>
      </c>
      <c r="AE18" s="3"/>
      <c r="AF18" s="3">
        <v>863000</v>
      </c>
      <c r="AG18" s="3"/>
      <c r="AH18" s="3">
        <v>8301504375</v>
      </c>
      <c r="AI18" s="3"/>
      <c r="AJ18" s="3">
        <v>8628435812</v>
      </c>
      <c r="AK18" s="2"/>
      <c r="AL18" s="67">
        <f>AJ18/'سرمایه گذاری ها'!$O$17</f>
        <v>3.3121372534221788E-2</v>
      </c>
    </row>
    <row r="19" spans="2:38" ht="21.75" x14ac:dyDescent="0.6">
      <c r="B19" s="3" t="s">
        <v>190</v>
      </c>
      <c r="C19" s="112"/>
      <c r="D19" s="3" t="s">
        <v>95</v>
      </c>
      <c r="E19" s="3"/>
      <c r="F19" s="3" t="s">
        <v>95</v>
      </c>
      <c r="G19" s="112"/>
      <c r="H19" s="3" t="s">
        <v>191</v>
      </c>
      <c r="I19" s="3"/>
      <c r="J19" s="3" t="s">
        <v>192</v>
      </c>
      <c r="K19" s="112"/>
      <c r="L19" s="3">
        <v>0</v>
      </c>
      <c r="M19" s="3"/>
      <c r="N19" s="3">
        <v>0</v>
      </c>
      <c r="O19" s="3"/>
      <c r="P19" s="3">
        <v>8900</v>
      </c>
      <c r="Q19" s="3"/>
      <c r="R19" s="3">
        <v>7560261047</v>
      </c>
      <c r="S19" s="3"/>
      <c r="T19" s="3">
        <v>7750583951</v>
      </c>
      <c r="U19" s="3"/>
      <c r="V19" s="3">
        <v>100</v>
      </c>
      <c r="W19" s="3"/>
      <c r="X19" s="3">
        <v>87305820</v>
      </c>
      <c r="Y19" s="3"/>
      <c r="Z19" s="3">
        <v>0</v>
      </c>
      <c r="AA19" s="3"/>
      <c r="AB19" s="3">
        <v>0</v>
      </c>
      <c r="AC19" s="3"/>
      <c r="AD19" s="3">
        <v>9000</v>
      </c>
      <c r="AE19" s="3"/>
      <c r="AF19" s="3">
        <v>884830</v>
      </c>
      <c r="AG19" s="3"/>
      <c r="AH19" s="3">
        <v>7647566867</v>
      </c>
      <c r="AI19" s="3"/>
      <c r="AJ19" s="3">
        <v>7962026621</v>
      </c>
      <c r="AK19" s="2"/>
      <c r="AL19" s="67">
        <f>AJ19/'سرمایه گذاری ها'!$O$17</f>
        <v>3.0563274223443005E-2</v>
      </c>
    </row>
    <row r="20" spans="2:38" ht="21.75" x14ac:dyDescent="0.6">
      <c r="B20" s="3" t="s">
        <v>187</v>
      </c>
      <c r="C20" s="112"/>
      <c r="D20" s="3" t="s">
        <v>95</v>
      </c>
      <c r="E20" s="3"/>
      <c r="F20" s="3" t="s">
        <v>95</v>
      </c>
      <c r="G20" s="112"/>
      <c r="H20" s="3" t="s">
        <v>188</v>
      </c>
      <c r="I20" s="3"/>
      <c r="J20" s="3" t="s">
        <v>189</v>
      </c>
      <c r="K20" s="112"/>
      <c r="L20" s="3">
        <v>0</v>
      </c>
      <c r="M20" s="3"/>
      <c r="N20" s="3">
        <v>0</v>
      </c>
      <c r="O20" s="3"/>
      <c r="P20" s="3">
        <v>10000</v>
      </c>
      <c r="Q20" s="3"/>
      <c r="R20" s="3">
        <v>8168980357</v>
      </c>
      <c r="S20" s="3"/>
      <c r="T20" s="3">
        <v>7898568125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10000</v>
      </c>
      <c r="AE20" s="3"/>
      <c r="AF20" s="3">
        <v>790000</v>
      </c>
      <c r="AG20" s="3"/>
      <c r="AH20" s="3">
        <v>8168980357</v>
      </c>
      <c r="AI20" s="3"/>
      <c r="AJ20" s="3">
        <v>7898568125</v>
      </c>
      <c r="AK20" s="2"/>
      <c r="AL20" s="67">
        <f>AJ20/'سرمایه گذاری ها'!$O$17</f>
        <v>3.0319680537139598E-2</v>
      </c>
    </row>
    <row r="21" spans="2:38" ht="21.75" x14ac:dyDescent="0.6">
      <c r="B21" s="3" t="s">
        <v>96</v>
      </c>
      <c r="C21" s="112"/>
      <c r="D21" s="3" t="s">
        <v>95</v>
      </c>
      <c r="E21" s="3"/>
      <c r="F21" s="3" t="s">
        <v>95</v>
      </c>
      <c r="G21" s="112"/>
      <c r="H21" s="3" t="s">
        <v>60</v>
      </c>
      <c r="I21" s="3"/>
      <c r="J21" s="3" t="s">
        <v>97</v>
      </c>
      <c r="K21" s="112"/>
      <c r="L21" s="3">
        <v>0</v>
      </c>
      <c r="M21" s="3"/>
      <c r="N21" s="3">
        <v>0</v>
      </c>
      <c r="O21" s="3"/>
      <c r="P21" s="3">
        <v>9900</v>
      </c>
      <c r="Q21" s="3"/>
      <c r="R21" s="3">
        <v>6517095001</v>
      </c>
      <c r="S21" s="3"/>
      <c r="T21" s="3">
        <v>6691780894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9900</v>
      </c>
      <c r="AE21" s="3"/>
      <c r="AF21" s="3">
        <v>695640</v>
      </c>
      <c r="AG21" s="3"/>
      <c r="AH21" s="3">
        <v>6517095001</v>
      </c>
      <c r="AI21" s="3"/>
      <c r="AJ21" s="3">
        <v>6885587760</v>
      </c>
      <c r="AK21" s="2"/>
      <c r="AL21" s="67">
        <f>AJ21/'سرمایه گذاری ها'!$O$17</f>
        <v>2.6431223721785475E-2</v>
      </c>
    </row>
    <row r="22" spans="2:38" ht="21.75" x14ac:dyDescent="0.6">
      <c r="B22" s="3" t="s">
        <v>151</v>
      </c>
      <c r="C22" s="112"/>
      <c r="D22" s="3" t="s">
        <v>95</v>
      </c>
      <c r="E22" s="3"/>
      <c r="F22" s="3" t="s">
        <v>95</v>
      </c>
      <c r="G22" s="112"/>
      <c r="H22" s="3" t="s">
        <v>152</v>
      </c>
      <c r="I22" s="3"/>
      <c r="J22" s="3" t="s">
        <v>153</v>
      </c>
      <c r="K22" s="112"/>
      <c r="L22" s="3">
        <v>0</v>
      </c>
      <c r="M22" s="3"/>
      <c r="N22" s="3">
        <v>0</v>
      </c>
      <c r="O22" s="3"/>
      <c r="P22" s="3">
        <v>6800</v>
      </c>
      <c r="Q22" s="3"/>
      <c r="R22" s="3">
        <v>5714735607</v>
      </c>
      <c r="S22" s="3"/>
      <c r="T22" s="3">
        <v>6118890750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6800</v>
      </c>
      <c r="AE22" s="3"/>
      <c r="AF22" s="3">
        <v>900000</v>
      </c>
      <c r="AG22" s="3"/>
      <c r="AH22" s="3">
        <v>5714735607</v>
      </c>
      <c r="AI22" s="3"/>
      <c r="AJ22" s="3">
        <v>6118890750</v>
      </c>
      <c r="AK22" s="2"/>
      <c r="AL22" s="67">
        <f>AJ22/'سرمایه گذاری ها'!$O$17</f>
        <v>2.3488157580670171E-2</v>
      </c>
    </row>
    <row r="23" spans="2:38" ht="21.75" x14ac:dyDescent="0.6">
      <c r="B23" s="3" t="s">
        <v>205</v>
      </c>
      <c r="C23" s="112"/>
      <c r="D23" s="3" t="s">
        <v>95</v>
      </c>
      <c r="E23" s="3"/>
      <c r="F23" s="3" t="s">
        <v>95</v>
      </c>
      <c r="G23" s="112"/>
      <c r="H23" s="3" t="s">
        <v>206</v>
      </c>
      <c r="I23" s="3"/>
      <c r="J23" s="3" t="s">
        <v>207</v>
      </c>
      <c r="K23" s="112"/>
      <c r="L23" s="3">
        <v>0</v>
      </c>
      <c r="M23" s="3"/>
      <c r="N23" s="3">
        <v>0</v>
      </c>
      <c r="O23" s="3"/>
      <c r="P23" s="3">
        <v>0</v>
      </c>
      <c r="Q23" s="3"/>
      <c r="R23" s="3">
        <v>0</v>
      </c>
      <c r="S23" s="3"/>
      <c r="T23" s="3">
        <v>0</v>
      </c>
      <c r="U23" s="3"/>
      <c r="V23" s="3">
        <v>5000</v>
      </c>
      <c r="W23" s="3"/>
      <c r="X23" s="3">
        <v>4934894287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989450</v>
      </c>
      <c r="AG23" s="3"/>
      <c r="AH23" s="3">
        <v>4934894287</v>
      </c>
      <c r="AI23" s="3"/>
      <c r="AJ23" s="3">
        <v>4946353310</v>
      </c>
      <c r="AK23" s="2"/>
      <c r="AL23" s="67">
        <f>AJ23/'سرمایه گذاری ها'!$O$17</f>
        <v>1.8987220191004305E-2</v>
      </c>
    </row>
    <row r="24" spans="2:38" ht="21.75" x14ac:dyDescent="0.6">
      <c r="B24" s="3" t="s">
        <v>193</v>
      </c>
      <c r="C24" s="112"/>
      <c r="D24" s="3" t="s">
        <v>95</v>
      </c>
      <c r="E24" s="3"/>
      <c r="F24" s="3" t="s">
        <v>95</v>
      </c>
      <c r="G24" s="112"/>
      <c r="H24" s="3" t="s">
        <v>172</v>
      </c>
      <c r="I24" s="3"/>
      <c r="J24" s="3" t="s">
        <v>194</v>
      </c>
      <c r="K24" s="112"/>
      <c r="L24" s="3">
        <v>0</v>
      </c>
      <c r="M24" s="3"/>
      <c r="N24" s="3">
        <v>0</v>
      </c>
      <c r="O24" s="3"/>
      <c r="P24" s="3">
        <v>5000</v>
      </c>
      <c r="Q24" s="3"/>
      <c r="R24" s="3">
        <v>4390795680</v>
      </c>
      <c r="S24" s="3"/>
      <c r="T24" s="3">
        <v>4444089362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915035</v>
      </c>
      <c r="AG24" s="3"/>
      <c r="AH24" s="3">
        <v>4390795680</v>
      </c>
      <c r="AI24" s="3"/>
      <c r="AJ24" s="3">
        <v>4574345749</v>
      </c>
      <c r="AK24" s="2"/>
      <c r="AL24" s="67">
        <f>AJ24/'سرمایه گذاری ها'!$O$17</f>
        <v>1.7559220808278153E-2</v>
      </c>
    </row>
    <row r="25" spans="2:38" ht="21.75" x14ac:dyDescent="0.6">
      <c r="B25" s="3" t="s">
        <v>171</v>
      </c>
      <c r="C25" s="112"/>
      <c r="D25" s="3" t="s">
        <v>95</v>
      </c>
      <c r="E25" s="3"/>
      <c r="F25" s="3" t="s">
        <v>95</v>
      </c>
      <c r="G25" s="112"/>
      <c r="H25" s="3" t="s">
        <v>172</v>
      </c>
      <c r="I25" s="3"/>
      <c r="J25" s="3" t="s">
        <v>173</v>
      </c>
      <c r="K25" s="112"/>
      <c r="L25" s="3">
        <v>0</v>
      </c>
      <c r="M25" s="3"/>
      <c r="N25" s="3">
        <v>0</v>
      </c>
      <c r="O25" s="3"/>
      <c r="P25" s="3">
        <v>5004</v>
      </c>
      <c r="Q25" s="3"/>
      <c r="R25" s="3">
        <v>4053963131</v>
      </c>
      <c r="S25" s="3"/>
      <c r="T25" s="3">
        <v>4230785567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5004</v>
      </c>
      <c r="AE25" s="3"/>
      <c r="AF25" s="3">
        <v>876255</v>
      </c>
      <c r="AG25" s="3"/>
      <c r="AH25" s="3">
        <v>4053963131</v>
      </c>
      <c r="AI25" s="3"/>
      <c r="AJ25" s="3">
        <v>4383985278</v>
      </c>
      <c r="AK25" s="2"/>
      <c r="AL25" s="67">
        <f>AJ25/'سرمایه گذاری ها'!$O$17</f>
        <v>1.682849739407459E-2</v>
      </c>
    </row>
    <row r="26" spans="2:38" ht="21.75" x14ac:dyDescent="0.6">
      <c r="B26" s="3" t="s">
        <v>99</v>
      </c>
      <c r="C26" s="112"/>
      <c r="D26" s="3" t="s">
        <v>95</v>
      </c>
      <c r="E26" s="3"/>
      <c r="F26" s="3" t="s">
        <v>95</v>
      </c>
      <c r="G26" s="112"/>
      <c r="H26" s="3" t="s">
        <v>195</v>
      </c>
      <c r="I26" s="3"/>
      <c r="J26" s="3" t="s">
        <v>196</v>
      </c>
      <c r="K26" s="112"/>
      <c r="L26" s="3">
        <v>0</v>
      </c>
      <c r="M26" s="3"/>
      <c r="N26" s="3">
        <v>0</v>
      </c>
      <c r="O26" s="3"/>
      <c r="P26" s="3">
        <v>5000</v>
      </c>
      <c r="Q26" s="3"/>
      <c r="R26" s="3">
        <v>3244571969</v>
      </c>
      <c r="S26" s="3"/>
      <c r="T26" s="3">
        <v>3365489894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5000</v>
      </c>
      <c r="AE26" s="3"/>
      <c r="AF26" s="3">
        <v>686380</v>
      </c>
      <c r="AG26" s="3"/>
      <c r="AH26" s="3">
        <v>3244571969</v>
      </c>
      <c r="AI26" s="3"/>
      <c r="AJ26" s="3">
        <v>3431277968</v>
      </c>
      <c r="AK26" s="2"/>
      <c r="AL26" s="67">
        <f>AJ26/'سرمایه گذاری ها'!$O$17</f>
        <v>1.3171406535647941E-2</v>
      </c>
    </row>
    <row r="27" spans="2:38" ht="21.75" x14ac:dyDescent="0.6">
      <c r="B27" s="3" t="s">
        <v>98</v>
      </c>
      <c r="C27" s="112"/>
      <c r="D27" s="3" t="s">
        <v>95</v>
      </c>
      <c r="E27" s="3"/>
      <c r="F27" s="3" t="s">
        <v>95</v>
      </c>
      <c r="G27" s="112"/>
      <c r="H27" s="3" t="s">
        <v>60</v>
      </c>
      <c r="I27" s="3"/>
      <c r="J27" s="3" t="s">
        <v>197</v>
      </c>
      <c r="K27" s="112"/>
      <c r="L27" s="3">
        <v>0</v>
      </c>
      <c r="M27" s="3"/>
      <c r="N27" s="3">
        <v>0</v>
      </c>
      <c r="O27" s="3"/>
      <c r="P27" s="3">
        <v>3500</v>
      </c>
      <c r="Q27" s="3"/>
      <c r="R27" s="3">
        <v>2348083508</v>
      </c>
      <c r="S27" s="3"/>
      <c r="T27" s="3">
        <v>2274587656</v>
      </c>
      <c r="U27" s="3"/>
      <c r="V27" s="3">
        <v>0</v>
      </c>
      <c r="W27" s="3"/>
      <c r="X27" s="3">
        <v>0</v>
      </c>
      <c r="Y27" s="3"/>
      <c r="Z27" s="3">
        <v>0</v>
      </c>
      <c r="AA27" s="3"/>
      <c r="AB27" s="3">
        <v>0</v>
      </c>
      <c r="AC27" s="3"/>
      <c r="AD27" s="3">
        <v>3500</v>
      </c>
      <c r="AE27" s="3"/>
      <c r="AF27" s="3">
        <v>650000</v>
      </c>
      <c r="AG27" s="3"/>
      <c r="AH27" s="3">
        <v>2348083508</v>
      </c>
      <c r="AI27" s="3"/>
      <c r="AJ27" s="3">
        <v>2274587656</v>
      </c>
      <c r="AK27" s="2"/>
      <c r="AL27" s="67">
        <f>AJ27/'سرمایه گذاری ها'!$O$17</f>
        <v>8.7313004068875055E-3</v>
      </c>
    </row>
    <row r="28" spans="2:38" ht="21.75" x14ac:dyDescent="0.6">
      <c r="B28" s="3" t="s">
        <v>146</v>
      </c>
      <c r="C28" s="112"/>
      <c r="D28" s="3" t="s">
        <v>95</v>
      </c>
      <c r="E28" s="3"/>
      <c r="F28" s="3" t="s">
        <v>95</v>
      </c>
      <c r="G28" s="112"/>
      <c r="H28" s="3" t="s">
        <v>147</v>
      </c>
      <c r="I28" s="3"/>
      <c r="J28" s="3" t="s">
        <v>148</v>
      </c>
      <c r="K28" s="112"/>
      <c r="L28" s="3">
        <v>18</v>
      </c>
      <c r="M28" s="3"/>
      <c r="N28" s="3">
        <v>18</v>
      </c>
      <c r="O28" s="3"/>
      <c r="P28" s="3">
        <v>2330</v>
      </c>
      <c r="Q28" s="3"/>
      <c r="R28" s="3">
        <v>2179249000</v>
      </c>
      <c r="S28" s="3"/>
      <c r="T28" s="3">
        <v>2073324141</v>
      </c>
      <c r="U28" s="3"/>
      <c r="V28" s="3">
        <v>0</v>
      </c>
      <c r="W28" s="3"/>
      <c r="X28" s="3">
        <v>0</v>
      </c>
      <c r="Y28" s="3"/>
      <c r="Z28" s="3">
        <v>0</v>
      </c>
      <c r="AA28" s="3"/>
      <c r="AB28" s="3">
        <v>0</v>
      </c>
      <c r="AC28" s="3"/>
      <c r="AD28" s="3">
        <v>2330</v>
      </c>
      <c r="AE28" s="3"/>
      <c r="AF28" s="3">
        <v>890000</v>
      </c>
      <c r="AG28" s="3"/>
      <c r="AH28" s="3">
        <v>2179249000</v>
      </c>
      <c r="AI28" s="3"/>
      <c r="AJ28" s="3">
        <v>2073324141</v>
      </c>
      <c r="AK28" s="2"/>
      <c r="AL28" s="67">
        <f>AJ28/'سرمایه گذاری ها'!$O$17</f>
        <v>7.9587242409280834E-3</v>
      </c>
    </row>
    <row r="29" spans="2:38" ht="21.75" x14ac:dyDescent="0.6">
      <c r="B29" s="3" t="s">
        <v>126</v>
      </c>
      <c r="C29" s="112"/>
      <c r="D29" s="3" t="s">
        <v>95</v>
      </c>
      <c r="E29" s="3"/>
      <c r="F29" s="3" t="s">
        <v>95</v>
      </c>
      <c r="G29" s="112"/>
      <c r="H29" s="3" t="s">
        <v>60</v>
      </c>
      <c r="I29" s="3"/>
      <c r="J29" s="3" t="s">
        <v>208</v>
      </c>
      <c r="K29" s="112"/>
      <c r="L29" s="3">
        <v>0</v>
      </c>
      <c r="M29" s="3"/>
      <c r="N29" s="3">
        <v>0</v>
      </c>
      <c r="O29" s="3"/>
      <c r="P29" s="3">
        <v>0</v>
      </c>
      <c r="Q29" s="3"/>
      <c r="R29" s="3">
        <v>0</v>
      </c>
      <c r="S29" s="3"/>
      <c r="T29" s="3">
        <v>0</v>
      </c>
      <c r="U29" s="3"/>
      <c r="V29" s="3">
        <v>500</v>
      </c>
      <c r="W29" s="3"/>
      <c r="X29" s="3">
        <v>355314388</v>
      </c>
      <c r="Y29" s="3"/>
      <c r="Z29" s="3">
        <v>0</v>
      </c>
      <c r="AA29" s="3"/>
      <c r="AB29" s="3">
        <v>0</v>
      </c>
      <c r="AC29" s="3"/>
      <c r="AD29" s="3">
        <v>500</v>
      </c>
      <c r="AE29" s="3"/>
      <c r="AF29" s="3">
        <v>720770</v>
      </c>
      <c r="AG29" s="3"/>
      <c r="AH29" s="3">
        <v>355314388</v>
      </c>
      <c r="AI29" s="3"/>
      <c r="AJ29" s="3">
        <v>360319680</v>
      </c>
      <c r="AK29" s="2"/>
      <c r="AL29" s="67">
        <f>AJ29/'سرمایه گذاری ها'!$O$17</f>
        <v>1.3831339321194204E-3</v>
      </c>
    </row>
    <row r="30" spans="2:38" ht="21.75" x14ac:dyDescent="0.6">
      <c r="B30" s="3" t="s">
        <v>154</v>
      </c>
      <c r="C30" s="112"/>
      <c r="D30" s="3" t="s">
        <v>95</v>
      </c>
      <c r="E30" s="3"/>
      <c r="F30" s="3" t="s">
        <v>95</v>
      </c>
      <c r="G30" s="112"/>
      <c r="H30" s="3" t="s">
        <v>60</v>
      </c>
      <c r="I30" s="3"/>
      <c r="J30" s="3" t="s">
        <v>176</v>
      </c>
      <c r="K30" s="112"/>
      <c r="L30" s="3">
        <v>0</v>
      </c>
      <c r="M30" s="3"/>
      <c r="N30" s="3">
        <v>0</v>
      </c>
      <c r="O30" s="3"/>
      <c r="P30" s="3">
        <v>100</v>
      </c>
      <c r="Q30" s="3"/>
      <c r="R30" s="3">
        <v>72003045</v>
      </c>
      <c r="S30" s="3"/>
      <c r="T30" s="3">
        <v>73636650</v>
      </c>
      <c r="U30" s="3"/>
      <c r="V30" s="3">
        <v>0</v>
      </c>
      <c r="W30" s="3"/>
      <c r="X30" s="3">
        <v>0</v>
      </c>
      <c r="Y30" s="3"/>
      <c r="Z30" s="3">
        <v>0</v>
      </c>
      <c r="AA30" s="3"/>
      <c r="AB30" s="3">
        <v>0</v>
      </c>
      <c r="AC30" s="3"/>
      <c r="AD30" s="3">
        <v>100</v>
      </c>
      <c r="AE30" s="3"/>
      <c r="AF30" s="3">
        <v>755260</v>
      </c>
      <c r="AG30" s="3"/>
      <c r="AH30" s="3">
        <v>72003045</v>
      </c>
      <c r="AI30" s="3"/>
      <c r="AJ30" s="3">
        <v>75512310</v>
      </c>
      <c r="AK30" s="2"/>
      <c r="AL30" s="67">
        <f>AJ30/'سرمایه گذاری ها'!$O$17</f>
        <v>2.8986381830079508E-4</v>
      </c>
    </row>
    <row r="31" spans="2:38" ht="21.75" x14ac:dyDescent="0.6">
      <c r="B31" s="3" t="s">
        <v>142</v>
      </c>
      <c r="C31" s="112"/>
      <c r="D31" s="3" t="s">
        <v>95</v>
      </c>
      <c r="E31" s="3"/>
      <c r="F31" s="3" t="s">
        <v>95</v>
      </c>
      <c r="G31" s="112"/>
      <c r="H31" s="3" t="s">
        <v>209</v>
      </c>
      <c r="I31" s="3"/>
      <c r="J31" s="3" t="s">
        <v>210</v>
      </c>
      <c r="K31" s="112"/>
      <c r="L31" s="3">
        <v>0</v>
      </c>
      <c r="M31" s="3"/>
      <c r="N31" s="3">
        <v>0</v>
      </c>
      <c r="O31" s="3"/>
      <c r="P31" s="3">
        <v>0</v>
      </c>
      <c r="Q31" s="3"/>
      <c r="R31" s="3">
        <v>0</v>
      </c>
      <c r="S31" s="3"/>
      <c r="T31" s="3">
        <v>0</v>
      </c>
      <c r="U31" s="3"/>
      <c r="V31" s="3">
        <v>100</v>
      </c>
      <c r="W31" s="3"/>
      <c r="X31" s="3">
        <v>65060788</v>
      </c>
      <c r="Y31" s="3"/>
      <c r="Z31" s="3">
        <v>0</v>
      </c>
      <c r="AA31" s="3"/>
      <c r="AB31" s="3">
        <v>0</v>
      </c>
      <c r="AC31" s="3"/>
      <c r="AD31" s="3">
        <v>100</v>
      </c>
      <c r="AE31" s="3"/>
      <c r="AF31" s="3">
        <v>666220</v>
      </c>
      <c r="AG31" s="3"/>
      <c r="AH31" s="3">
        <v>65060788</v>
      </c>
      <c r="AI31" s="3"/>
      <c r="AJ31" s="3">
        <v>66609924</v>
      </c>
      <c r="AK31" s="2"/>
      <c r="AL31" s="67">
        <f>AJ31/'سرمایه گذاری ها'!$O$17</f>
        <v>2.5569085235726163E-4</v>
      </c>
    </row>
    <row r="32" spans="2:38" ht="21.75" x14ac:dyDescent="0.6">
      <c r="B32" s="3" t="s">
        <v>149</v>
      </c>
      <c r="C32" s="112"/>
      <c r="D32" s="3" t="s">
        <v>95</v>
      </c>
      <c r="E32" s="3"/>
      <c r="F32" s="3" t="s">
        <v>95</v>
      </c>
      <c r="G32" s="112"/>
      <c r="H32" s="3" t="s">
        <v>147</v>
      </c>
      <c r="I32" s="3"/>
      <c r="J32" s="3" t="s">
        <v>150</v>
      </c>
      <c r="K32" s="112"/>
      <c r="L32" s="3">
        <v>18</v>
      </c>
      <c r="M32" s="3"/>
      <c r="N32" s="3">
        <v>18</v>
      </c>
      <c r="O32" s="3"/>
      <c r="P32" s="3">
        <v>5</v>
      </c>
      <c r="Q32" s="3"/>
      <c r="R32" s="3">
        <v>4862100</v>
      </c>
      <c r="S32" s="3"/>
      <c r="T32" s="3">
        <v>4759637</v>
      </c>
      <c r="U32" s="3"/>
      <c r="V32" s="3">
        <v>0</v>
      </c>
      <c r="W32" s="3"/>
      <c r="X32" s="3">
        <v>0</v>
      </c>
      <c r="Y32" s="3"/>
      <c r="Z32" s="3">
        <v>0</v>
      </c>
      <c r="AA32" s="3"/>
      <c r="AB32" s="3">
        <v>0</v>
      </c>
      <c r="AC32" s="3"/>
      <c r="AD32" s="3">
        <v>5</v>
      </c>
      <c r="AE32" s="3"/>
      <c r="AF32" s="3">
        <v>952100</v>
      </c>
      <c r="AG32" s="3"/>
      <c r="AH32" s="3">
        <v>4862100</v>
      </c>
      <c r="AI32" s="3"/>
      <c r="AJ32" s="3">
        <v>4759637</v>
      </c>
      <c r="AK32" s="2"/>
      <c r="AL32" s="67">
        <f>AJ32/'سرمایه گذاری ها'!$O$17</f>
        <v>1.8270485362528858E-5</v>
      </c>
    </row>
    <row r="33" spans="2:38" ht="21.75" x14ac:dyDescent="0.6">
      <c r="B33" s="3" t="s">
        <v>123</v>
      </c>
      <c r="C33" s="112"/>
      <c r="D33" s="3" t="s">
        <v>95</v>
      </c>
      <c r="E33" s="3"/>
      <c r="F33" s="3" t="s">
        <v>95</v>
      </c>
      <c r="G33" s="112"/>
      <c r="H33" s="3" t="s">
        <v>124</v>
      </c>
      <c r="I33" s="3"/>
      <c r="J33" s="3" t="s">
        <v>125</v>
      </c>
      <c r="K33" s="112"/>
      <c r="L33" s="3">
        <v>18</v>
      </c>
      <c r="M33" s="3"/>
      <c r="N33" s="3">
        <v>18</v>
      </c>
      <c r="O33" s="3"/>
      <c r="P33" s="3">
        <v>9</v>
      </c>
      <c r="Q33" s="3"/>
      <c r="R33" s="3">
        <v>8821599</v>
      </c>
      <c r="S33" s="3"/>
      <c r="T33" s="3">
        <v>8998368</v>
      </c>
      <c r="U33" s="3"/>
      <c r="V33" s="3">
        <v>0</v>
      </c>
      <c r="W33" s="3"/>
      <c r="X33" s="3">
        <v>0</v>
      </c>
      <c r="Y33" s="3"/>
      <c r="Z33" s="3">
        <v>0</v>
      </c>
      <c r="AA33" s="3"/>
      <c r="AB33" s="3">
        <v>0</v>
      </c>
      <c r="AC33" s="3"/>
      <c r="AD33" s="3">
        <v>0</v>
      </c>
      <c r="AE33" s="3"/>
      <c r="AF33" s="3">
        <v>0</v>
      </c>
      <c r="AG33" s="3"/>
      <c r="AH33" s="3">
        <v>0</v>
      </c>
      <c r="AI33" s="3"/>
      <c r="AJ33" s="3">
        <v>0</v>
      </c>
      <c r="AK33" s="2"/>
      <c r="AL33" s="67">
        <f>AJ33/'سرمایه گذاری ها'!$O$17</f>
        <v>0</v>
      </c>
    </row>
    <row r="34" spans="2:38" ht="21.75" x14ac:dyDescent="0.6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2"/>
      <c r="AL34" s="67"/>
    </row>
    <row r="35" spans="2:38" ht="27" thickBot="1" x14ac:dyDescent="0.65">
      <c r="B35" s="140" t="s">
        <v>80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2"/>
      <c r="P35" s="74">
        <f>SUM(P13:P34)</f>
        <v>140408</v>
      </c>
      <c r="Q35" s="28"/>
      <c r="R35" s="74">
        <f>SUM(R13:R34)</f>
        <v>94816901836</v>
      </c>
      <c r="S35" s="28"/>
      <c r="T35" s="74">
        <f>SUM(T13:T34)</f>
        <v>94617014386</v>
      </c>
      <c r="U35" s="28"/>
      <c r="V35" s="74">
        <f>SUM(V13:V34)</f>
        <v>45900</v>
      </c>
      <c r="W35" s="28"/>
      <c r="X35" s="74">
        <f>SUM(X13:X34)</f>
        <v>40249645903</v>
      </c>
      <c r="Y35" s="28"/>
      <c r="Z35" s="74">
        <f>SUM(Z13:Z33)</f>
        <v>0</v>
      </c>
      <c r="AA35" s="28"/>
      <c r="AB35" s="74">
        <f>SUM(AB13:AB34)</f>
        <v>0</v>
      </c>
      <c r="AC35" s="28"/>
      <c r="AD35" s="74">
        <f>SUM(AD13:AD34)</f>
        <v>186299</v>
      </c>
      <c r="AE35" s="75"/>
      <c r="AF35" s="74"/>
      <c r="AG35" s="28"/>
      <c r="AH35" s="74">
        <f>SUM(AH13:AH34)</f>
        <v>135057726140</v>
      </c>
      <c r="AI35" s="28"/>
      <c r="AJ35" s="74">
        <f>SUM(AJ13:AJ34)</f>
        <v>134838724562</v>
      </c>
      <c r="AK35" s="28"/>
      <c r="AL35" s="88">
        <f>SUM(AL13:AL34)</f>
        <v>0.51759597284668579</v>
      </c>
    </row>
    <row r="36" spans="2:38" ht="21" customHeight="1" thickTop="1" x14ac:dyDescent="0.6"/>
    <row r="42" spans="2:38" ht="33" x14ac:dyDescent="0.8">
      <c r="T42" s="59">
        <v>4</v>
      </c>
    </row>
  </sheetData>
  <sortState xmlns:xlrd2="http://schemas.microsoft.com/office/spreadsheetml/2017/richdata2" ref="B13:AJ33">
    <sortCondition descending="1" ref="AJ13:AJ33"/>
  </sortState>
  <mergeCells count="29">
    <mergeCell ref="B35:N3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  <rowBreaks count="2" manualBreakCount="2">
    <brk id="24" max="16383" man="1"/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view="pageBreakPreview" zoomScale="60" zoomScaleNormal="70" workbookViewId="0">
      <selection activeCell="D9" sqref="D9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118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211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180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212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 t="s">
        <v>159</v>
      </c>
      <c r="C13" s="26"/>
      <c r="D13" s="26" t="s">
        <v>160</v>
      </c>
      <c r="E13" s="26"/>
      <c r="F13" s="26">
        <v>18</v>
      </c>
      <c r="G13" s="26"/>
      <c r="H13" s="26">
        <v>0</v>
      </c>
      <c r="I13" s="26"/>
      <c r="J13" s="26" t="s">
        <v>100</v>
      </c>
      <c r="K13" s="26"/>
      <c r="L13" s="68">
        <v>520000</v>
      </c>
      <c r="M13" s="68"/>
      <c r="N13" s="68">
        <v>52000000000</v>
      </c>
      <c r="O13" s="68"/>
      <c r="P13" s="68">
        <v>52000000000</v>
      </c>
      <c r="Q13" s="68"/>
      <c r="R13" s="68">
        <v>0</v>
      </c>
      <c r="S13" s="68"/>
      <c r="T13" s="68">
        <v>0</v>
      </c>
      <c r="U13" s="68"/>
      <c r="V13" s="68">
        <v>0</v>
      </c>
      <c r="W13" s="68"/>
      <c r="X13" s="68">
        <v>0</v>
      </c>
      <c r="Y13" s="68"/>
      <c r="Z13" s="68">
        <v>520000</v>
      </c>
      <c r="AA13" s="68"/>
      <c r="AB13" s="68">
        <v>52000000000</v>
      </c>
      <c r="AC13" s="68"/>
      <c r="AD13" s="68">
        <v>52000000000</v>
      </c>
      <c r="AE13" s="26"/>
      <c r="AF13" s="70">
        <f>AD13/'سرمایه گذاری ها'!$O$17</f>
        <v>0.19960875983851301</v>
      </c>
    </row>
    <row r="14" spans="2:32" s="16" customFormat="1" ht="32.25" customHeight="1" x14ac:dyDescent="0.6">
      <c r="B14" s="26" t="s">
        <v>157</v>
      </c>
      <c r="C14" s="26"/>
      <c r="D14" s="26" t="s">
        <v>158</v>
      </c>
      <c r="E14" s="26"/>
      <c r="F14" s="26">
        <v>18</v>
      </c>
      <c r="G14" s="26"/>
      <c r="H14" s="26">
        <v>0</v>
      </c>
      <c r="I14" s="26"/>
      <c r="J14" s="26" t="s">
        <v>100</v>
      </c>
      <c r="K14" s="26"/>
      <c r="L14" s="68">
        <v>2000</v>
      </c>
      <c r="M14" s="68"/>
      <c r="N14" s="68">
        <v>2000000000</v>
      </c>
      <c r="O14" s="68"/>
      <c r="P14" s="68">
        <v>2000000000</v>
      </c>
      <c r="Q14" s="68"/>
      <c r="R14" s="68">
        <v>0</v>
      </c>
      <c r="S14" s="68"/>
      <c r="T14" s="68">
        <v>0</v>
      </c>
      <c r="U14" s="68"/>
      <c r="V14" s="68">
        <v>0</v>
      </c>
      <c r="W14" s="68"/>
      <c r="X14" s="68">
        <v>0</v>
      </c>
      <c r="Y14" s="68"/>
      <c r="Z14" s="68">
        <v>2000</v>
      </c>
      <c r="AA14" s="68"/>
      <c r="AB14" s="68">
        <v>2000000000</v>
      </c>
      <c r="AC14" s="68"/>
      <c r="AD14" s="68">
        <v>2000000000</v>
      </c>
      <c r="AE14" s="26"/>
      <c r="AF14" s="70">
        <f>AD14/'سرمایه گذاری ها'!$O$17</f>
        <v>7.6772599937889622E-3</v>
      </c>
    </row>
    <row r="15" spans="2:32" s="16" customFormat="1" ht="32.25" customHeight="1" x14ac:dyDescent="0.6">
      <c r="B15" s="26" t="s">
        <v>155</v>
      </c>
      <c r="C15" s="26"/>
      <c r="D15" s="26" t="s">
        <v>156</v>
      </c>
      <c r="E15" s="26"/>
      <c r="F15" s="26">
        <v>18</v>
      </c>
      <c r="G15" s="26"/>
      <c r="H15" s="26">
        <v>0</v>
      </c>
      <c r="I15" s="26"/>
      <c r="J15" s="26" t="s">
        <v>100</v>
      </c>
      <c r="K15" s="26"/>
      <c r="L15" s="68">
        <v>2000</v>
      </c>
      <c r="M15" s="68"/>
      <c r="N15" s="68">
        <v>2000000000</v>
      </c>
      <c r="O15" s="68"/>
      <c r="P15" s="68">
        <v>2000000000</v>
      </c>
      <c r="Q15" s="68"/>
      <c r="R15" s="68">
        <v>0</v>
      </c>
      <c r="S15" s="68"/>
      <c r="T15" s="68">
        <v>0</v>
      </c>
      <c r="U15" s="68"/>
      <c r="V15" s="68">
        <v>0</v>
      </c>
      <c r="W15" s="68"/>
      <c r="X15" s="68">
        <v>0</v>
      </c>
      <c r="Y15" s="68"/>
      <c r="Z15" s="68">
        <v>2000</v>
      </c>
      <c r="AA15" s="68"/>
      <c r="AB15" s="68">
        <v>2000000000</v>
      </c>
      <c r="AC15" s="68"/>
      <c r="AD15" s="68">
        <v>2000000000</v>
      </c>
      <c r="AE15" s="26"/>
      <c r="AF15" s="70">
        <f>AD15/'سرمایه گذاری ها'!$O$17</f>
        <v>7.6772599937889622E-3</v>
      </c>
    </row>
    <row r="16" spans="2:32" s="16" customFormat="1" ht="32.25" customHeight="1" x14ac:dyDescent="0.6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26"/>
      <c r="AF16" s="70"/>
    </row>
    <row r="17" spans="2:32" ht="27" thickBot="1" x14ac:dyDescent="0.7">
      <c r="B17" s="142" t="s">
        <v>80</v>
      </c>
      <c r="C17" s="142"/>
      <c r="D17" s="142"/>
      <c r="E17" s="142"/>
      <c r="F17" s="142"/>
      <c r="G17" s="142"/>
      <c r="H17" s="142"/>
      <c r="I17" s="142"/>
      <c r="J17" s="142"/>
      <c r="K17" s="2"/>
      <c r="L17" s="69">
        <f>SUM(L13:L15)</f>
        <v>524000</v>
      </c>
      <c r="M17" s="26"/>
      <c r="N17" s="69">
        <f>SUM(N13:N15)</f>
        <v>56000000000</v>
      </c>
      <c r="O17" s="26"/>
      <c r="P17" s="69">
        <f>SUM(P13:P15)</f>
        <v>56000000000</v>
      </c>
      <c r="Q17" s="26"/>
      <c r="R17" s="69">
        <f>SUM(R13:R15)</f>
        <v>0</v>
      </c>
      <c r="S17" s="26"/>
      <c r="T17" s="69">
        <f>SUM(T13:T15)</f>
        <v>0</v>
      </c>
      <c r="U17" s="26"/>
      <c r="V17" s="69">
        <f>SUM(V13:V15)</f>
        <v>0</v>
      </c>
      <c r="W17" s="26"/>
      <c r="X17" s="69">
        <f>SUM(X13:X15)</f>
        <v>0</v>
      </c>
      <c r="Y17" s="26"/>
      <c r="Z17" s="69">
        <f>SUM(Z13:Z16)</f>
        <v>524000</v>
      </c>
      <c r="AA17" s="26"/>
      <c r="AB17" s="69">
        <f>SUM(AB13:AB16)</f>
        <v>56000000000</v>
      </c>
      <c r="AC17" s="26"/>
      <c r="AD17" s="69">
        <f>SUM(AD13:AD16)</f>
        <v>56000000000</v>
      </c>
      <c r="AE17" s="26"/>
      <c r="AF17" s="90">
        <f>SUM(AF13:AF16)</f>
        <v>0.21496327982609092</v>
      </c>
    </row>
    <row r="18" spans="2:32" ht="21.75" thickTop="1" x14ac:dyDescent="0.6"/>
    <row r="23" spans="2:32" ht="33" x14ac:dyDescent="0.8">
      <c r="P23" s="59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3"/>
  <sheetViews>
    <sheetView rightToLeft="1" view="pageBreakPreview" zoomScale="60" zoomScaleNormal="100" workbookViewId="0">
      <selection activeCell="D9" sqref="D9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211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180</v>
      </c>
      <c r="N8" s="126" t="s">
        <v>3</v>
      </c>
      <c r="O8" s="126" t="s">
        <v>3</v>
      </c>
      <c r="P8" s="126" t="s">
        <v>3</v>
      </c>
      <c r="R8" s="126" t="s">
        <v>212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214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161</v>
      </c>
      <c r="C10" s="5"/>
      <c r="D10" s="30" t="s">
        <v>162</v>
      </c>
      <c r="E10" s="5"/>
      <c r="F10" s="5" t="s">
        <v>43</v>
      </c>
      <c r="G10" s="5"/>
      <c r="H10" s="5" t="s">
        <v>163</v>
      </c>
      <c r="I10" s="5"/>
      <c r="J10" s="31">
        <v>0</v>
      </c>
      <c r="K10" s="5"/>
      <c r="L10" s="31">
        <v>640830012</v>
      </c>
      <c r="M10" s="5"/>
      <c r="N10" s="31">
        <v>58675199081</v>
      </c>
      <c r="O10" s="5"/>
      <c r="P10" s="31">
        <v>48231555637</v>
      </c>
      <c r="Q10" s="5"/>
      <c r="R10" s="31">
        <v>11084473456</v>
      </c>
      <c r="S10" s="5"/>
      <c r="T10" s="34">
        <f>R10/'سرمایه گذاری ها'!$O$17</f>
        <v>4.2549192307982237E-2</v>
      </c>
    </row>
    <row r="11" spans="2:28" s="4" customFormat="1" ht="21.75" customHeight="1" x14ac:dyDescent="0.55000000000000004">
      <c r="B11" s="5" t="s">
        <v>44</v>
      </c>
      <c r="C11" s="5"/>
      <c r="D11" s="30" t="s">
        <v>131</v>
      </c>
      <c r="E11" s="5"/>
      <c r="F11" s="5" t="s">
        <v>43</v>
      </c>
      <c r="G11" s="5"/>
      <c r="H11" s="5" t="s">
        <v>132</v>
      </c>
      <c r="I11" s="5"/>
      <c r="J11" s="31">
        <v>0</v>
      </c>
      <c r="K11" s="5"/>
      <c r="L11" s="31">
        <v>2840960100</v>
      </c>
      <c r="M11" s="5"/>
      <c r="N11" s="31">
        <v>36132429713</v>
      </c>
      <c r="O11" s="5"/>
      <c r="P11" s="31">
        <v>34786178213</v>
      </c>
      <c r="Q11" s="5"/>
      <c r="R11" s="31">
        <v>4187211600</v>
      </c>
      <c r="S11" s="5"/>
      <c r="T11" s="34">
        <f>R11/'سرمایه گذاری ها'!$O$17</f>
        <v>1.6073156051104535E-2</v>
      </c>
    </row>
    <row r="12" spans="2:28" s="4" customFormat="1" ht="21.75" customHeight="1" x14ac:dyDescent="0.55000000000000004">
      <c r="B12" s="5" t="s">
        <v>101</v>
      </c>
      <c r="C12" s="5"/>
      <c r="D12" s="30" t="s">
        <v>133</v>
      </c>
      <c r="E12" s="5"/>
      <c r="F12" s="5" t="s">
        <v>43</v>
      </c>
      <c r="G12" s="5"/>
      <c r="H12" s="5" t="s">
        <v>134</v>
      </c>
      <c r="I12" s="5"/>
      <c r="J12" s="31">
        <v>0</v>
      </c>
      <c r="K12" s="5"/>
      <c r="L12" s="31">
        <v>43270869</v>
      </c>
      <c r="M12" s="5"/>
      <c r="N12" s="31">
        <v>31929621</v>
      </c>
      <c r="O12" s="5"/>
      <c r="P12" s="31">
        <v>1260000</v>
      </c>
      <c r="Q12" s="5"/>
      <c r="R12" s="31">
        <v>73940490</v>
      </c>
      <c r="S12" s="5"/>
      <c r="T12" s="34">
        <f>R12/'سرمایه گذاری ها'!$O$17</f>
        <v>2.8383018289907642E-4</v>
      </c>
    </row>
    <row r="13" spans="2:28" s="4" customFormat="1" ht="21.75" customHeight="1" x14ac:dyDescent="0.55000000000000004">
      <c r="B13" s="5" t="s">
        <v>101</v>
      </c>
      <c r="C13" s="5"/>
      <c r="D13" s="30" t="s">
        <v>166</v>
      </c>
      <c r="E13" s="5"/>
      <c r="F13" s="5" t="s">
        <v>167</v>
      </c>
      <c r="G13" s="5"/>
      <c r="H13" s="5" t="s">
        <v>168</v>
      </c>
      <c r="I13" s="5"/>
      <c r="J13" s="31">
        <v>0</v>
      </c>
      <c r="K13" s="5"/>
      <c r="L13" s="31">
        <v>16933070</v>
      </c>
      <c r="M13" s="5"/>
      <c r="N13" s="31">
        <v>3180000</v>
      </c>
      <c r="O13" s="5"/>
      <c r="P13" s="31">
        <v>0</v>
      </c>
      <c r="Q13" s="5"/>
      <c r="R13" s="31">
        <v>20113070</v>
      </c>
      <c r="S13" s="5"/>
      <c r="T13" s="34">
        <f>R13/'سرمایه گذاری ها'!$O$17</f>
        <v>7.720663383163848E-5</v>
      </c>
    </row>
    <row r="14" spans="2:28" s="4" customFormat="1" ht="21.75" customHeight="1" x14ac:dyDescent="0.55000000000000004">
      <c r="B14" s="5" t="s">
        <v>104</v>
      </c>
      <c r="C14" s="5"/>
      <c r="D14" s="30" t="s">
        <v>143</v>
      </c>
      <c r="E14" s="5"/>
      <c r="F14" s="5" t="s">
        <v>43</v>
      </c>
      <c r="G14" s="5"/>
      <c r="H14" s="5" t="s">
        <v>144</v>
      </c>
      <c r="I14" s="5"/>
      <c r="J14" s="31">
        <v>0</v>
      </c>
      <c r="K14" s="5"/>
      <c r="L14" s="31">
        <v>9150135</v>
      </c>
      <c r="M14" s="5"/>
      <c r="N14" s="31">
        <v>420000</v>
      </c>
      <c r="O14" s="5"/>
      <c r="P14" s="31">
        <v>840000</v>
      </c>
      <c r="Q14" s="5"/>
      <c r="R14" s="31">
        <v>8730135</v>
      </c>
      <c r="S14" s="5"/>
      <c r="T14" s="34">
        <f>R14/'سرمایه گذاری ها'!$O$17</f>
        <v>3.3511758087938403E-5</v>
      </c>
    </row>
    <row r="15" spans="2:28" s="4" customFormat="1" ht="21.75" customHeight="1" x14ac:dyDescent="0.55000000000000004">
      <c r="B15" s="5" t="s">
        <v>105</v>
      </c>
      <c r="C15" s="5"/>
      <c r="D15" s="30" t="s">
        <v>129</v>
      </c>
      <c r="E15" s="5"/>
      <c r="F15" s="5" t="s">
        <v>43</v>
      </c>
      <c r="G15" s="5"/>
      <c r="H15" s="5" t="s">
        <v>130</v>
      </c>
      <c r="I15" s="5"/>
      <c r="J15" s="31">
        <v>0</v>
      </c>
      <c r="K15" s="5"/>
      <c r="L15" s="31">
        <v>8652783</v>
      </c>
      <c r="M15" s="5"/>
      <c r="N15" s="31">
        <v>69738</v>
      </c>
      <c r="O15" s="5"/>
      <c r="P15" s="31">
        <v>0</v>
      </c>
      <c r="Q15" s="5"/>
      <c r="R15" s="31">
        <v>8722521</v>
      </c>
      <c r="S15" s="5"/>
      <c r="T15" s="34">
        <f>R15/'سرمایه گذاری ها'!$O$17</f>
        <v>3.3482530759142049E-5</v>
      </c>
    </row>
    <row r="16" spans="2:28" s="4" customFormat="1" ht="21.75" customHeight="1" x14ac:dyDescent="0.55000000000000004">
      <c r="B16" s="5" t="s">
        <v>135</v>
      </c>
      <c r="C16" s="5"/>
      <c r="D16" s="30" t="s">
        <v>136</v>
      </c>
      <c r="E16" s="5"/>
      <c r="F16" s="5" t="s">
        <v>43</v>
      </c>
      <c r="G16" s="5"/>
      <c r="H16" s="5" t="s">
        <v>137</v>
      </c>
      <c r="I16" s="5"/>
      <c r="J16" s="31">
        <v>0</v>
      </c>
      <c r="K16" s="5"/>
      <c r="L16" s="31">
        <v>2465302</v>
      </c>
      <c r="M16" s="5"/>
      <c r="N16" s="31">
        <v>6457</v>
      </c>
      <c r="O16" s="5"/>
      <c r="P16" s="31">
        <v>840000</v>
      </c>
      <c r="Q16" s="5"/>
      <c r="R16" s="31">
        <v>1631759</v>
      </c>
      <c r="S16" s="5"/>
      <c r="T16" s="34">
        <f>R16/'سرمایه گذاری ها'!$O$17</f>
        <v>6.2637190451025412E-6</v>
      </c>
    </row>
    <row r="17" spans="2:20" s="4" customFormat="1" ht="21.75" customHeight="1" x14ac:dyDescent="0.55000000000000004">
      <c r="B17" s="5" t="s">
        <v>101</v>
      </c>
      <c r="C17" s="5"/>
      <c r="D17" s="30" t="s">
        <v>138</v>
      </c>
      <c r="E17" s="5"/>
      <c r="F17" s="5" t="s">
        <v>102</v>
      </c>
      <c r="G17" s="5"/>
      <c r="H17" s="5" t="s">
        <v>134</v>
      </c>
      <c r="I17" s="5"/>
      <c r="J17" s="31">
        <v>18</v>
      </c>
      <c r="K17" s="5"/>
      <c r="L17" s="31">
        <v>1000000</v>
      </c>
      <c r="M17" s="5"/>
      <c r="N17" s="31">
        <v>0</v>
      </c>
      <c r="O17" s="5"/>
      <c r="P17" s="31">
        <v>0</v>
      </c>
      <c r="Q17" s="5"/>
      <c r="R17" s="31">
        <v>1000000</v>
      </c>
      <c r="S17" s="5"/>
      <c r="T17" s="34">
        <f>R17/'سرمایه گذاری ها'!$O$17</f>
        <v>3.8386299968944811E-6</v>
      </c>
    </row>
    <row r="18" spans="2:20" s="4" customFormat="1" ht="21.75" customHeight="1" x14ac:dyDescent="0.55000000000000004">
      <c r="B18" s="5" t="s">
        <v>164</v>
      </c>
      <c r="C18" s="5"/>
      <c r="D18" s="30" t="s">
        <v>165</v>
      </c>
      <c r="E18" s="5"/>
      <c r="F18" s="5" t="s">
        <v>43</v>
      </c>
      <c r="G18" s="5"/>
      <c r="H18" s="5" t="s">
        <v>163</v>
      </c>
      <c r="I18" s="5"/>
      <c r="J18" s="31">
        <v>0</v>
      </c>
      <c r="K18" s="5"/>
      <c r="L18" s="31">
        <v>803436</v>
      </c>
      <c r="M18" s="5"/>
      <c r="N18" s="31">
        <v>950438024</v>
      </c>
      <c r="O18" s="5"/>
      <c r="P18" s="31">
        <v>950431386</v>
      </c>
      <c r="Q18" s="5"/>
      <c r="R18" s="31">
        <v>810074</v>
      </c>
      <c r="S18" s="5"/>
      <c r="T18" s="34">
        <f>R18/'سرمایه گذاری ها'!$O$17</f>
        <v>3.1095743561042998E-6</v>
      </c>
    </row>
    <row r="19" spans="2:20" s="4" customFormat="1" ht="21.75" customHeight="1" x14ac:dyDescent="0.55000000000000004">
      <c r="B19" s="5" t="s">
        <v>127</v>
      </c>
      <c r="C19" s="5"/>
      <c r="D19" s="30" t="s">
        <v>128</v>
      </c>
      <c r="E19" s="5"/>
      <c r="F19" s="5" t="s">
        <v>43</v>
      </c>
      <c r="G19" s="5"/>
      <c r="H19" s="5" t="s">
        <v>103</v>
      </c>
      <c r="I19" s="5"/>
      <c r="J19" s="31">
        <v>0</v>
      </c>
      <c r="K19" s="5"/>
      <c r="L19" s="31">
        <v>320258</v>
      </c>
      <c r="M19" s="5"/>
      <c r="N19" s="31">
        <v>37618</v>
      </c>
      <c r="O19" s="5"/>
      <c r="P19" s="31">
        <v>0</v>
      </c>
      <c r="Q19" s="5"/>
      <c r="R19" s="31">
        <v>357876</v>
      </c>
      <c r="S19" s="5"/>
      <c r="T19" s="34">
        <f>R19/'سرمایه گذاری ها'!$O$17</f>
        <v>1.3737535487686093E-6</v>
      </c>
    </row>
    <row r="20" spans="2:20" s="4" customFormat="1" ht="21.75" customHeight="1" x14ac:dyDescent="0.55000000000000004">
      <c r="B20" s="5"/>
      <c r="C20" s="5"/>
      <c r="D20" s="30"/>
      <c r="E20" s="5"/>
      <c r="F20" s="5"/>
      <c r="G20" s="5"/>
      <c r="H20" s="5"/>
      <c r="I20" s="5"/>
      <c r="J20" s="31"/>
      <c r="K20" s="5"/>
      <c r="L20" s="31"/>
      <c r="M20" s="5"/>
      <c r="N20" s="31"/>
      <c r="O20" s="5"/>
      <c r="P20" s="31"/>
      <c r="Q20" s="5"/>
      <c r="R20" s="31"/>
      <c r="S20" s="5"/>
      <c r="T20" s="34"/>
    </row>
    <row r="21" spans="2:20" ht="21.75" customHeight="1" thickBot="1" x14ac:dyDescent="0.6">
      <c r="B21" s="71" t="s">
        <v>80</v>
      </c>
      <c r="C21" s="71"/>
      <c r="D21" s="71"/>
      <c r="E21" s="71"/>
      <c r="F21" s="71"/>
      <c r="G21" s="71"/>
      <c r="H21" s="71"/>
      <c r="I21" s="71"/>
      <c r="J21" s="71"/>
      <c r="L21" s="10">
        <f>SUM(L10:L20)</f>
        <v>3564385965</v>
      </c>
      <c r="N21" s="10">
        <f>SUM(N10:N20)</f>
        <v>95793710252</v>
      </c>
      <c r="P21" s="10">
        <f>SUM(P10:P20)</f>
        <v>83971105236</v>
      </c>
      <c r="R21" s="10">
        <f>SUM(R10:R20)</f>
        <v>15386990981</v>
      </c>
      <c r="T21" s="33">
        <f>SUM(T10:T20)</f>
        <v>5.9064965141611435E-2</v>
      </c>
    </row>
    <row r="22" spans="2:20" ht="21.75" customHeight="1" thickTop="1" x14ac:dyDescent="0.55000000000000004"/>
    <row r="23" spans="2:20" ht="35.25" customHeight="1" x14ac:dyDescent="0.8">
      <c r="J23" s="59">
        <v>6</v>
      </c>
    </row>
  </sheetData>
  <sortState xmlns:xlrd2="http://schemas.microsoft.com/office/spreadsheetml/2017/richdata2" ref="B10:T19">
    <sortCondition descending="1" ref="R10:R19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2" right="0.2" top="0" bottom="0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9"/>
  <sheetViews>
    <sheetView rightToLeft="1" view="pageBreakPreview" topLeftCell="A6" zoomScaleNormal="100" zoomScaleSheetLayoutView="100" workbookViewId="0">
      <selection activeCell="J9" sqref="J9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211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212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15"/>
      <c r="F8" s="146" t="s">
        <v>27</v>
      </c>
      <c r="G8" s="115"/>
      <c r="H8" s="146" t="s">
        <v>28</v>
      </c>
      <c r="I8" s="115"/>
      <c r="J8" s="146" t="s">
        <v>29</v>
      </c>
      <c r="K8" s="115"/>
      <c r="L8" s="146" t="s">
        <v>30</v>
      </c>
      <c r="M8" s="115"/>
      <c r="N8" s="146" t="s">
        <v>31</v>
      </c>
    </row>
    <row r="9" spans="2:28" ht="30" x14ac:dyDescent="0.75">
      <c r="B9" s="111" t="s">
        <v>169</v>
      </c>
      <c r="D9" s="114">
        <v>41700</v>
      </c>
      <c r="F9" s="114">
        <v>605890</v>
      </c>
      <c r="G9" s="114"/>
      <c r="H9" s="114">
        <v>546000</v>
      </c>
      <c r="I9" s="114"/>
      <c r="J9" s="116">
        <v>-9.8799999999999999E-2</v>
      </c>
      <c r="K9" s="114"/>
      <c r="L9" s="114">
        <v>22768200000</v>
      </c>
      <c r="N9" s="13" t="s">
        <v>201</v>
      </c>
    </row>
    <row r="10" spans="2:28" ht="30" x14ac:dyDescent="0.75">
      <c r="B10" s="111" t="s">
        <v>177</v>
      </c>
      <c r="D10" s="114">
        <v>19800</v>
      </c>
      <c r="E10" s="114"/>
      <c r="F10" s="114">
        <v>968160</v>
      </c>
      <c r="G10" s="114"/>
      <c r="H10" s="114">
        <v>900000</v>
      </c>
      <c r="I10" s="114"/>
      <c r="J10" s="116">
        <v>-7.0400000000000004E-2</v>
      </c>
      <c r="K10" s="114"/>
      <c r="L10" s="114">
        <v>17820000000</v>
      </c>
      <c r="N10" s="13" t="s">
        <v>201</v>
      </c>
    </row>
    <row r="11" spans="2:28" ht="30" x14ac:dyDescent="0.75">
      <c r="B11" s="111" t="s">
        <v>121</v>
      </c>
      <c r="D11" s="114">
        <v>24560</v>
      </c>
      <c r="E11" s="114"/>
      <c r="F11" s="114">
        <v>670700</v>
      </c>
      <c r="G11" s="114"/>
      <c r="H11" s="114">
        <v>635000</v>
      </c>
      <c r="I11" s="114"/>
      <c r="J11" s="116">
        <v>-5.3199999999999997E-2</v>
      </c>
      <c r="K11" s="114"/>
      <c r="L11" s="114">
        <v>15595600000</v>
      </c>
      <c r="N11" s="13" t="s">
        <v>201</v>
      </c>
    </row>
    <row r="12" spans="2:28" ht="30" x14ac:dyDescent="0.75">
      <c r="B12" s="111" t="s">
        <v>174</v>
      </c>
      <c r="D12" s="114">
        <v>17800</v>
      </c>
      <c r="E12" s="114"/>
      <c r="F12" s="114">
        <v>583190</v>
      </c>
      <c r="G12" s="114"/>
      <c r="H12" s="114">
        <v>540000</v>
      </c>
      <c r="I12" s="114"/>
      <c r="J12" s="116">
        <v>-7.4099999999999999E-2</v>
      </c>
      <c r="K12" s="114"/>
      <c r="L12" s="114">
        <v>9612000000</v>
      </c>
      <c r="N12" s="13" t="s">
        <v>201</v>
      </c>
    </row>
    <row r="13" spans="2:28" ht="30" x14ac:dyDescent="0.75">
      <c r="B13" s="111" t="s">
        <v>187</v>
      </c>
      <c r="D13" s="114">
        <v>10000</v>
      </c>
      <c r="E13" s="114"/>
      <c r="F13" s="114">
        <v>854940</v>
      </c>
      <c r="G13" s="114"/>
      <c r="H13" s="114">
        <v>790000</v>
      </c>
      <c r="I13" s="114"/>
      <c r="J13" s="116">
        <v>-7.5999999999999998E-2</v>
      </c>
      <c r="K13" s="114"/>
      <c r="L13" s="114">
        <v>7900000000</v>
      </c>
      <c r="N13" s="13" t="s">
        <v>201</v>
      </c>
    </row>
    <row r="14" spans="2:28" ht="30" x14ac:dyDescent="0.75">
      <c r="B14" s="111" t="s">
        <v>151</v>
      </c>
      <c r="D14" s="114">
        <v>6800</v>
      </c>
      <c r="E14" s="114"/>
      <c r="F14" s="114">
        <v>924300</v>
      </c>
      <c r="G14" s="114"/>
      <c r="H14" s="114">
        <v>900000</v>
      </c>
      <c r="I14" s="114"/>
      <c r="J14" s="116">
        <v>-2.63E-2</v>
      </c>
      <c r="K14" s="114"/>
      <c r="L14" s="114">
        <v>6120000000</v>
      </c>
      <c r="N14" s="13" t="s">
        <v>201</v>
      </c>
    </row>
    <row r="15" spans="2:28" ht="30" x14ac:dyDescent="0.75">
      <c r="B15" s="111" t="s">
        <v>98</v>
      </c>
      <c r="D15" s="114">
        <v>3500</v>
      </c>
      <c r="E15" s="114"/>
      <c r="F15" s="114">
        <v>706580</v>
      </c>
      <c r="G15" s="114"/>
      <c r="H15" s="114">
        <v>650000</v>
      </c>
      <c r="I15" s="114"/>
      <c r="J15" s="116">
        <v>-8.0100000000000005E-2</v>
      </c>
      <c r="K15" s="114"/>
      <c r="L15" s="114">
        <v>2275000000</v>
      </c>
      <c r="N15" s="13" t="s">
        <v>201</v>
      </c>
    </row>
    <row r="16" spans="2:28" ht="30" x14ac:dyDescent="0.75">
      <c r="B16" s="111" t="s">
        <v>146</v>
      </c>
      <c r="D16" s="114">
        <v>2330</v>
      </c>
      <c r="E16" s="114"/>
      <c r="F16" s="114">
        <v>895000</v>
      </c>
      <c r="G16" s="114"/>
      <c r="H16" s="114">
        <v>890000</v>
      </c>
      <c r="I16" s="114"/>
      <c r="J16" s="116">
        <v>-5.5999999999999999E-3</v>
      </c>
      <c r="K16" s="114"/>
      <c r="L16" s="114">
        <v>2073700000</v>
      </c>
      <c r="N16" s="13" t="s">
        <v>201</v>
      </c>
    </row>
    <row r="17" spans="2:14" ht="30" x14ac:dyDescent="0.75">
      <c r="B17" s="111"/>
      <c r="D17" s="114"/>
      <c r="E17" s="114"/>
      <c r="F17" s="114"/>
      <c r="G17" s="114"/>
      <c r="H17" s="114"/>
      <c r="I17" s="114"/>
      <c r="J17" s="116"/>
      <c r="K17" s="114"/>
      <c r="L17" s="114"/>
      <c r="N17" s="13"/>
    </row>
    <row r="18" spans="2:14" ht="39" thickBot="1" x14ac:dyDescent="1.1000000000000001">
      <c r="B18" s="102" t="s">
        <v>80</v>
      </c>
      <c r="C18" s="99"/>
      <c r="D18" s="113">
        <f>SUM(D9:D16)</f>
        <v>126490</v>
      </c>
      <c r="E18" s="100"/>
      <c r="F18" s="104">
        <f>SUM(F9:F16)</f>
        <v>6208760</v>
      </c>
      <c r="G18" s="101"/>
      <c r="H18" s="104">
        <f>SUM(H9:H16)</f>
        <v>5851000</v>
      </c>
      <c r="I18" s="100"/>
      <c r="J18" s="113">
        <f>SUM(J9:J17)</f>
        <v>-0.48449999999999999</v>
      </c>
      <c r="K18" s="100"/>
      <c r="L18" s="104">
        <f>SUM(L9:L17)</f>
        <v>84164500000</v>
      </c>
      <c r="M18" s="100"/>
      <c r="N18" s="103"/>
    </row>
    <row r="19" spans="2:14" ht="21.75" thickTop="1" x14ac:dyDescent="0.6"/>
    <row r="29" spans="2:14" ht="30" x14ac:dyDescent="0.75">
      <c r="H29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58" orientation="landscape" r:id="rId1"/>
  <rowBreaks count="2" manualBreakCount="2">
    <brk id="12" max="16383" man="1"/>
    <brk id="1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7"/>
  <sheetViews>
    <sheetView rightToLeft="1" view="pageBreakPreview" zoomScaleNormal="100" zoomScaleSheetLayoutView="100" workbookViewId="0">
      <selection activeCell="D15" sqref="D15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118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211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77</v>
      </c>
      <c r="D9" s="29">
        <v>8238708142</v>
      </c>
      <c r="F9" s="47">
        <f>D9/$D$12</f>
        <v>0.8836644626175908</v>
      </c>
      <c r="G9" s="6"/>
      <c r="H9" s="47">
        <f>D9/'سرمایه گذاری ها'!$O$17</f>
        <v>3.1625352209539999E-2</v>
      </c>
    </row>
    <row r="10" spans="2:28" s="4" customFormat="1" x14ac:dyDescent="0.55000000000000004">
      <c r="B10" s="4" t="s">
        <v>79</v>
      </c>
      <c r="D10" s="29">
        <v>1078823985</v>
      </c>
      <c r="F10" s="47">
        <f>D10/$D$12</f>
        <v>0.1157121238588467</v>
      </c>
      <c r="G10" s="6"/>
      <c r="H10" s="47">
        <f>D10/'سرمایه گذاری ها'!$O$17</f>
        <v>4.1412061101902421E-3</v>
      </c>
    </row>
    <row r="11" spans="2:28" s="4" customFormat="1" x14ac:dyDescent="0.55000000000000004">
      <c r="B11" s="4" t="s">
        <v>78</v>
      </c>
      <c r="D11" s="29">
        <v>5812299</v>
      </c>
      <c r="F11" s="47">
        <f>D11/$D$12</f>
        <v>6.2341352356255861E-4</v>
      </c>
      <c r="G11" s="6"/>
      <c r="H11" s="47">
        <f>D11/'سرمایه گذاری ها'!$O$17</f>
        <v>2.2311265292319796E-5</v>
      </c>
    </row>
    <row r="12" spans="2:28" ht="24.75" thickBot="1" x14ac:dyDescent="0.65">
      <c r="B12" s="32" t="s">
        <v>80</v>
      </c>
      <c r="D12" s="76">
        <f>SUM(D9:D11)</f>
        <v>9323344426</v>
      </c>
      <c r="E12" s="26"/>
      <c r="F12" s="77">
        <f>SUM(F9:F11)</f>
        <v>1</v>
      </c>
      <c r="G12" s="70"/>
      <c r="H12" s="78">
        <f>SUM(H9:H11)</f>
        <v>3.5788869585022559E-2</v>
      </c>
    </row>
    <row r="13" spans="2:28" ht="21.75" thickTop="1" x14ac:dyDescent="0.55000000000000004">
      <c r="D13" s="3"/>
    </row>
    <row r="17" spans="4:4" ht="27" customHeight="1" x14ac:dyDescent="0.75">
      <c r="D17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2023-04-26T05:45:14Z</cp:lastPrinted>
  <dcterms:created xsi:type="dcterms:W3CDTF">2021-12-28T12:49:50Z</dcterms:created>
  <dcterms:modified xsi:type="dcterms:W3CDTF">2023-04-26T10:33:21Z</dcterms:modified>
</cp:coreProperties>
</file>