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هر 1401\دی\"/>
    </mc:Choice>
  </mc:AlternateContent>
  <xr:revisionPtr revIDLastSave="0" documentId="13_ncr:1_{340A3A90-2049-4907-846D-53083BDD0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5" l="1"/>
  <c r="F12" i="15" s="1"/>
  <c r="H10" i="15"/>
  <c r="H11" i="15"/>
  <c r="H12" i="15"/>
  <c r="H9" i="15"/>
  <c r="D12" i="15"/>
  <c r="D36" i="10"/>
  <c r="F36" i="10"/>
  <c r="H36" i="10"/>
  <c r="J36" i="10"/>
  <c r="L36" i="10"/>
  <c r="N36" i="10"/>
  <c r="P36" i="10"/>
  <c r="R36" i="10"/>
  <c r="L10" i="4"/>
  <c r="V28" i="11"/>
  <c r="X17" i="5"/>
  <c r="G23" i="1"/>
  <c r="I23" i="1"/>
  <c r="M23" i="1"/>
  <c r="S23" i="1"/>
  <c r="W23" i="1"/>
  <c r="Y23" i="1"/>
  <c r="Q23" i="1"/>
  <c r="O23" i="1"/>
  <c r="J31" i="13"/>
  <c r="R28" i="12"/>
  <c r="R28" i="9"/>
  <c r="J18" i="8"/>
  <c r="D28" i="11"/>
  <c r="F28" i="11"/>
  <c r="H28" i="11"/>
  <c r="J28" i="11"/>
  <c r="L28" i="11"/>
  <c r="N28" i="11"/>
  <c r="P28" i="11"/>
  <c r="R28" i="11"/>
  <c r="T28" i="11"/>
  <c r="L21" i="6"/>
  <c r="N21" i="6"/>
  <c r="P21" i="6"/>
  <c r="R21" i="6"/>
  <c r="K23" i="1"/>
  <c r="E23" i="1"/>
  <c r="AD24" i="3"/>
  <c r="AH24" i="3"/>
  <c r="AJ24" i="3"/>
  <c r="P24" i="3"/>
  <c r="R24" i="3"/>
  <c r="T24" i="3"/>
  <c r="V24" i="3"/>
  <c r="X24" i="3"/>
  <c r="Z24" i="3"/>
  <c r="AB24" i="3"/>
  <c r="D9" i="15" l="1"/>
  <c r="P27" i="7"/>
  <c r="O15" i="16"/>
  <c r="AB17" i="5"/>
  <c r="M12" i="16" s="1"/>
  <c r="O13" i="16"/>
  <c r="F14" i="14"/>
  <c r="D14" i="14"/>
  <c r="F31" i="13"/>
  <c r="D11" i="15" s="1"/>
  <c r="P28" i="12"/>
  <c r="N28" i="12"/>
  <c r="L28" i="12"/>
  <c r="J28" i="12"/>
  <c r="D10" i="15" s="1"/>
  <c r="H28" i="12"/>
  <c r="F28" i="12"/>
  <c r="D28" i="12"/>
  <c r="P28" i="9"/>
  <c r="N18" i="8"/>
  <c r="L18" i="8"/>
  <c r="T18" i="8"/>
  <c r="R18" i="8"/>
  <c r="P18" i="8"/>
  <c r="L27" i="7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AD17" i="5"/>
  <c r="O12" i="16" s="1"/>
  <c r="I14" i="16"/>
  <c r="K14" i="16"/>
  <c r="R23" i="1"/>
  <c r="M14" i="16"/>
  <c r="O14" i="16"/>
  <c r="J27" i="7"/>
  <c r="M13" i="16"/>
  <c r="K13" i="16"/>
  <c r="I13" i="16"/>
  <c r="N28" i="9"/>
  <c r="L28" i="9"/>
  <c r="J28" i="9"/>
  <c r="H28" i="9"/>
  <c r="F28" i="9"/>
  <c r="D28" i="9"/>
  <c r="R27" i="7"/>
  <c r="T27" i="7"/>
  <c r="N27" i="7"/>
  <c r="P17" i="16"/>
  <c r="N17" i="16"/>
  <c r="L17" i="16"/>
  <c r="J17" i="16"/>
  <c r="H17" i="16"/>
  <c r="F17" i="16"/>
  <c r="D17" i="16"/>
  <c r="M15" i="16" l="1"/>
  <c r="O17" i="16"/>
  <c r="E17" i="16"/>
  <c r="G17" i="16"/>
  <c r="K17" i="16"/>
  <c r="M17" i="16"/>
  <c r="I17" i="16"/>
  <c r="F11" i="15" l="1"/>
  <c r="F10" i="15"/>
  <c r="F9" i="15"/>
  <c r="AF15" i="5"/>
  <c r="AF14" i="5"/>
  <c r="AL13" i="3"/>
  <c r="AL17" i="3"/>
  <c r="AL21" i="3"/>
  <c r="AL14" i="3"/>
  <c r="AL18" i="3"/>
  <c r="AL22" i="3"/>
  <c r="AL20" i="3"/>
  <c r="AL15" i="3"/>
  <c r="AL19" i="3"/>
  <c r="AL16" i="3"/>
  <c r="AA17" i="1"/>
  <c r="AA18" i="1"/>
  <c r="AA20" i="1"/>
  <c r="AA19" i="1"/>
  <c r="AA21" i="1"/>
  <c r="AA11" i="1"/>
  <c r="AF13" i="5"/>
  <c r="T14" i="6"/>
  <c r="Q13" i="16"/>
  <c r="T11" i="6"/>
  <c r="T15" i="6"/>
  <c r="T19" i="6"/>
  <c r="T17" i="6"/>
  <c r="T18" i="6"/>
  <c r="T12" i="6"/>
  <c r="T16" i="6"/>
  <c r="T10" i="6"/>
  <c r="T13" i="6"/>
  <c r="AA12" i="1"/>
  <c r="AA16" i="1"/>
  <c r="AA13" i="1"/>
  <c r="AA14" i="1"/>
  <c r="AA15" i="1"/>
  <c r="Q15" i="16"/>
  <c r="Q17" i="16"/>
  <c r="Q16" i="16"/>
  <c r="Q12" i="16"/>
  <c r="Q14" i="16"/>
  <c r="F13" i="15" l="1"/>
  <c r="AA23" i="1"/>
  <c r="T21" i="6"/>
  <c r="AL24" i="3"/>
  <c r="AF17" i="5"/>
  <c r="H13" i="15"/>
</calcChain>
</file>

<file path=xl/sharedStrings.xml><?xml version="1.0" encoding="utf-8"?>
<sst xmlns="http://schemas.openxmlformats.org/spreadsheetml/2006/main" count="888" uniqueCount="233">
  <si>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</si>
  <si>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</si>
  <si>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</si>
  <si>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</si>
  <si>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</si>
  <si>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</si>
  <si>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</si>
  <si>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</si>
  <si>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</si>
  <si>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</si>
  <si>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</si>
  <si>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</si>
  <si>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</si>
  <si>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</si>
  <si>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</si>
  <si>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</si>
  <si>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</si>
  <si>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</si>
  <si>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</si>
  <si>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</si>
  <si>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</si>
  <si>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</si>
  <si>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</si>
  <si>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</si>
  <si>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</si>
  <si>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</si>
  <si>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</si>
  <si>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</si>
  <si>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</si>
  <si>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</si>
  <si>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</si>
  <si>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</si>
  <si>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</si>
  <si>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</si>
  <si>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</si>
  <si>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</si>
  <si>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</si>
  <si>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</si>
  <si>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</si>
  <si>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</si>
  <si>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</si>
  <si>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</si>
  <si>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</si>
  <si>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</si>
  <si>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</si>
  <si>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</si>
  <si>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</si>
  <si>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</si>
  <si>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</si>
  <si>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</si>
  <si>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</si>
  <si>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</si>
  <si>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</si>
  <si>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</si>
  <si>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</si>
  <si>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</si>
  <si>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</si>
  <si>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</si>
  <si>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</si>
  <si>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</si>
  <si>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</si>
  <si>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</si>
  <si>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</si>
  <si>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</si>
  <si>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</si>
  <si>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</si>
  <si>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</si>
  <si>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</si>
  <si>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</si>
  <si>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</si>
  <si>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</si>
  <si>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</si>
  <si>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</si>
  <si>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</si>
  <si>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</si>
  <si>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</si>
  <si>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</si>
  <si>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</si>
  <si>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</si>
  <si>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</si>
  <si>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</si>
  <si>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</si>
  <si>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</si>
  <si>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</si>
  <si>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</si>
  <si>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</si>
  <si>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</si>
  <si>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</si>
  <si>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</si>
  <si>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</si>
  <si>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</si>
  <si>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</si>
  <si>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</si>
  <si>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</si>
  <si>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</si>
  <si>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</si>
  <si>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</si>
  <si>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</si>
  <si>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</si>
  <si>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</si>
  <si>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</si>
  <si>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</si>
  <si>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</si>
  <si>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</si>
  <si>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</si>
  <si>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</si>
  <si>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</si>
  <si>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</si>
  <si>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</si>
  <si>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</si>
  <si>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</si>
  <si>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</si>
  <si>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</si>
  <si>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</si>
  <si>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</si>
  <si>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</si>
  <si>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</si>
  <si>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</si>
  <si>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</si>
  <si>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</si>
  <si>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</si>
  <si>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</si>
  <si>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</si>
  <si>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</si>
  <si>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</si>
  <si>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</si>
  <si>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</si>
  <si>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</si>
  <si>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</si>
  <si>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</si>
  <si>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1400/06/16</t>
  </si>
  <si>
    <t>1403/09/19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</si>
  <si>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</si>
  <si>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</si>
  <si>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</si>
  <si>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</si>
  <si>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</si>
  <si>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</si>
  <si>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</si>
  <si>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</si>
  <si>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</si>
  <si>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</si>
  <si>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</si>
  <si>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</si>
  <si>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</si>
  <si>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</si>
  <si>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</si>
  <si>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</si>
  <si>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</si>
  <si>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</si>
  <si>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</si>
  <si>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</si>
  <si>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</si>
  <si>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</si>
  <si>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</si>
  <si>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</si>
  <si>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</si>
  <si>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</si>
  <si>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</si>
  <si>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</si>
  <si>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</si>
  <si>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</si>
  <si>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</si>
  <si>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</si>
  <si>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</si>
  <si>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</si>
  <si>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</si>
  <si>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</si>
  <si>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</si>
  <si>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</si>
  <si>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</si>
  <si>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</si>
  <si>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</si>
  <si>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</si>
  <si>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</si>
  <si>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</si>
  <si>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</si>
  <si>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</si>
  <si>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</si>
  <si>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</si>
  <si>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</si>
  <si>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</si>
  <si>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</si>
  <si>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0.00%</t>
  </si>
  <si>
    <t>1401/05/11</t>
  </si>
  <si>
    <t>1401/06/31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</si>
  <si>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</si>
  <si>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</si>
  <si>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</si>
  <si>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</si>
  <si>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</si>
  <si>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</si>
  <si>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</si>
  <si>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</si>
  <si>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</si>
  <si>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</si>
  <si>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</si>
  <si>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1400/06/07</t>
  </si>
  <si>
    <t>1403/11/15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</si>
  <si>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</si>
  <si>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</si>
  <si>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</si>
  <si>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</si>
  <si>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</si>
  <si>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</si>
  <si>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</si>
  <si>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</si>
  <si>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آینده 1401/06/14</t>
  </si>
  <si>
    <t>گواهی سپرده بلندمدت بانک خاورمیانه 1401/06/10</t>
  </si>
  <si>
    <t>گواهی سپرده بانک سامان 1401/06/09</t>
  </si>
  <si>
    <t>برای ماه منتهی به 1401/07/30</t>
  </si>
  <si>
    <t>1401/07/30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</si>
  <si>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</si>
  <si>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</si>
  <si>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</si>
  <si>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</si>
  <si>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</si>
  <si>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</si>
  <si>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</si>
  <si>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</si>
  <si>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-2.00%</t>
  </si>
  <si>
    <t>Other</t>
  </si>
  <si>
    <t>51.35%</t>
  </si>
  <si>
    <t>-4.15%</t>
  </si>
  <si>
    <t>-0.06%</t>
  </si>
  <si>
    <t>-1.44%</t>
  </si>
  <si>
    <t>-2.72%</t>
  </si>
  <si>
    <t>-5.37%</t>
  </si>
  <si>
    <t>-6.50%</t>
  </si>
  <si>
    <t>-4.39%</t>
  </si>
  <si>
    <t>-16.16%</t>
  </si>
  <si>
    <t>-1.17%</t>
  </si>
  <si>
    <t>-8.21%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</si>
</sst>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right" vertical="center" indent="1" readingOrder="2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 indent="1" readingOrder="2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4" fillId="0" borderId="4" xfId="2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17318</xdr:rowOff>
    </xdr:from>
    <xdr:to>
      <xdr:col>12</xdr:col>
      <xdr:colOff>522708</xdr:colOff>
      <xdr:row>32</xdr:row>
      <xdr:rowOff>277091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86B8E-00E0-C93D-E78E-065227F4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41837" y="17318"/>
          <a:ext cx="7536572" cy="10442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="55" zoomScaleNormal="100" zoomScaleSheetLayoutView="55" workbookViewId="0">
      <selection activeCell="Y17" sqref="Y17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9" customFormat="1" ht="30" x14ac:dyDescent="0.25">
      <c r="B5" s="104"/>
      <c r="C5" s="104"/>
      <c r="D5" s="104"/>
      <c r="E5" s="104"/>
      <c r="F5" s="104"/>
      <c r="G5" s="104"/>
      <c r="H5" s="104"/>
      <c r="I5" s="101"/>
    </row>
    <row r="6" spans="2:10" s="99" customFormat="1" ht="30" x14ac:dyDescent="0.25">
      <c r="B6" s="104"/>
      <c r="C6" s="104"/>
      <c r="D6" s="104"/>
      <c r="E6" s="104"/>
      <c r="F6" s="104"/>
      <c r="G6" s="104"/>
      <c r="H6" s="104"/>
      <c r="I6" s="101"/>
    </row>
    <row r="7" spans="2:10" s="99" customFormat="1" ht="30" x14ac:dyDescent="0.25">
      <c r="B7" s="104"/>
      <c r="C7" s="104"/>
      <c r="D7" s="104"/>
      <c r="E7" s="104"/>
      <c r="F7" s="104"/>
      <c r="G7" s="104"/>
      <c r="H7" s="104"/>
      <c r="I7" s="101"/>
    </row>
    <row r="11" spans="2:10" ht="24" customHeight="1" x14ac:dyDescent="0.6">
      <c r="B11" s="103"/>
      <c r="C11" s="103"/>
      <c r="D11" s="103"/>
      <c r="E11" s="103"/>
      <c r="F11" s="103"/>
      <c r="G11" s="103"/>
      <c r="H11" s="103"/>
    </row>
    <row r="12" spans="2:10" ht="24" customHeight="1" x14ac:dyDescent="0.6">
      <c r="B12" s="103"/>
      <c r="C12" s="103"/>
      <c r="D12" s="103"/>
      <c r="E12" s="103"/>
      <c r="F12" s="103"/>
      <c r="G12" s="103"/>
      <c r="H12" s="103"/>
    </row>
    <row r="13" spans="2:10" ht="24" customHeight="1" x14ac:dyDescent="0.6">
      <c r="B13" s="103"/>
      <c r="C13" s="103"/>
      <c r="D13" s="103"/>
      <c r="E13" s="103"/>
      <c r="F13" s="103"/>
      <c r="G13" s="103"/>
      <c r="H13" s="103"/>
    </row>
    <row r="14" spans="2:10" ht="24" customHeight="1" x14ac:dyDescent="0.6">
      <c r="B14" s="103"/>
      <c r="C14" s="103"/>
      <c r="D14" s="103"/>
      <c r="E14" s="103"/>
      <c r="F14" s="103"/>
      <c r="G14" s="103"/>
      <c r="H14" s="103"/>
      <c r="I14" s="100"/>
      <c r="J14" s="100"/>
    </row>
    <row r="15" spans="2:10" ht="24" customHeight="1" x14ac:dyDescent="0.6">
      <c r="B15" s="103"/>
      <c r="C15" s="103"/>
      <c r="D15" s="103"/>
      <c r="E15" s="103"/>
      <c r="F15" s="103"/>
      <c r="G15" s="103"/>
      <c r="H15" s="103"/>
      <c r="I15" s="100"/>
      <c r="J15" s="100"/>
    </row>
    <row r="16" spans="2:10" ht="24" customHeight="1" x14ac:dyDescent="0.6">
      <c r="B16" s="103"/>
      <c r="C16" s="103"/>
      <c r="D16" s="103"/>
      <c r="E16" s="103"/>
      <c r="F16" s="103"/>
      <c r="G16" s="103"/>
      <c r="H16" s="103"/>
      <c r="I16" s="100"/>
      <c r="J16" s="100"/>
    </row>
    <row r="17" spans="2:10" ht="24" customHeight="1" x14ac:dyDescent="0.6">
      <c r="B17" s="103"/>
      <c r="C17" s="103"/>
      <c r="D17" s="103"/>
      <c r="E17" s="103"/>
      <c r="F17" s="103"/>
      <c r="G17" s="103"/>
      <c r="H17" s="103"/>
      <c r="I17" s="100"/>
      <c r="J17" s="100"/>
    </row>
    <row r="18" spans="2:10" ht="24" customHeight="1" x14ac:dyDescent="0.6">
      <c r="B18" s="103"/>
      <c r="C18" s="103"/>
      <c r="D18" s="103"/>
      <c r="E18" s="103"/>
      <c r="F18" s="103"/>
      <c r="G18" s="103"/>
      <c r="H18" s="103"/>
      <c r="I18" s="100"/>
      <c r="J18" s="100"/>
    </row>
    <row r="19" spans="2:10" x14ac:dyDescent="0.6">
      <c r="B19" s="100"/>
      <c r="C19" s="100"/>
      <c r="D19" s="100"/>
      <c r="E19" s="100"/>
      <c r="F19" s="100"/>
      <c r="G19" s="100"/>
      <c r="H19" s="100"/>
      <c r="I19" s="100"/>
      <c r="J19" s="100"/>
    </row>
    <row r="20" spans="2:10" x14ac:dyDescent="0.6">
      <c r="B20" s="100"/>
      <c r="C20" s="100"/>
      <c r="D20" s="100"/>
      <c r="E20" s="100"/>
      <c r="F20" s="100"/>
      <c r="I20" s="100"/>
      <c r="J20" s="100"/>
    </row>
    <row r="21" spans="2:10" x14ac:dyDescent="0.6">
      <c r="B21" s="100"/>
      <c r="C21" s="100"/>
      <c r="D21" s="100"/>
      <c r="E21" s="100"/>
      <c r="F21" s="100"/>
      <c r="I21" s="100"/>
      <c r="J21" s="100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0"/>
  <sheetViews>
    <sheetView rightToLeft="1" view="pageBreakPreview" topLeftCell="A7" zoomScale="60" zoomScaleNormal="100" workbookViewId="0">
      <selection activeCell="B33" sqref="B33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34" t="s">
        <v>134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8" ht="27" customHeight="1" x14ac:dyDescent="0.25">
      <c r="B3" s="134" t="s">
        <v>49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28" ht="27" customHeight="1" x14ac:dyDescent="0.25">
      <c r="B4" s="134" t="s">
        <v>210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37" t="s">
        <v>50</v>
      </c>
      <c r="C8" s="137" t="s">
        <v>50</v>
      </c>
      <c r="D8" s="137" t="s">
        <v>50</v>
      </c>
      <c r="E8" s="137" t="s">
        <v>50</v>
      </c>
      <c r="F8" s="137" t="s">
        <v>50</v>
      </c>
      <c r="G8" s="137" t="s">
        <v>50</v>
      </c>
      <c r="H8" s="137" t="s">
        <v>50</v>
      </c>
      <c r="J8" s="137" t="s">
        <v>51</v>
      </c>
      <c r="K8" s="137" t="s">
        <v>51</v>
      </c>
      <c r="L8" s="137" t="s">
        <v>51</v>
      </c>
      <c r="M8" s="137" t="s">
        <v>51</v>
      </c>
      <c r="N8" s="137" t="s">
        <v>51</v>
      </c>
      <c r="P8" s="137" t="s">
        <v>52</v>
      </c>
      <c r="Q8" s="137" t="s">
        <v>52</v>
      </c>
      <c r="R8" s="137" t="s">
        <v>52</v>
      </c>
      <c r="S8" s="137" t="s">
        <v>52</v>
      </c>
      <c r="T8" s="137" t="s">
        <v>52</v>
      </c>
    </row>
    <row r="9" spans="2:28" s="39" customFormat="1" ht="58.5" customHeight="1" x14ac:dyDescent="0.25">
      <c r="B9" s="136" t="s">
        <v>53</v>
      </c>
      <c r="C9" s="42"/>
      <c r="D9" s="136" t="s">
        <v>54</v>
      </c>
      <c r="E9" s="42"/>
      <c r="F9" s="136" t="s">
        <v>27</v>
      </c>
      <c r="G9" s="42"/>
      <c r="H9" s="136" t="s">
        <v>28</v>
      </c>
      <c r="J9" s="136" t="s">
        <v>55</v>
      </c>
      <c r="K9" s="42"/>
      <c r="L9" s="136" t="s">
        <v>56</v>
      </c>
      <c r="M9" s="42"/>
      <c r="N9" s="136" t="s">
        <v>57</v>
      </c>
      <c r="P9" s="136" t="s">
        <v>55</v>
      </c>
      <c r="Q9" s="42"/>
      <c r="R9" s="136" t="s">
        <v>56</v>
      </c>
      <c r="S9" s="42"/>
      <c r="T9" s="136" t="s">
        <v>57</v>
      </c>
    </row>
    <row r="10" spans="2:28" s="37" customFormat="1" ht="21.75" customHeight="1" x14ac:dyDescent="0.25">
      <c r="B10" s="37" t="s">
        <v>108</v>
      </c>
      <c r="D10" s="38" t="s">
        <v>58</v>
      </c>
      <c r="F10" s="37" t="s">
        <v>110</v>
      </c>
      <c r="H10" s="38">
        <v>18</v>
      </c>
      <c r="J10" s="40">
        <v>709546982</v>
      </c>
      <c r="K10" s="41"/>
      <c r="L10" s="40" t="s">
        <v>58</v>
      </c>
      <c r="M10" s="41"/>
      <c r="N10" s="40">
        <v>709546982</v>
      </c>
      <c r="O10" s="41"/>
      <c r="P10" s="40">
        <v>6177542225</v>
      </c>
      <c r="Q10" s="41"/>
      <c r="R10" s="40" t="s">
        <v>58</v>
      </c>
      <c r="S10" s="41"/>
      <c r="T10" s="40">
        <v>6177542225</v>
      </c>
    </row>
    <row r="11" spans="2:28" s="37" customFormat="1" ht="21.75" customHeight="1" x14ac:dyDescent="0.25">
      <c r="B11" s="37" t="s">
        <v>112</v>
      </c>
      <c r="D11" s="38">
        <v>21</v>
      </c>
      <c r="F11" s="37" t="s">
        <v>58</v>
      </c>
      <c r="H11" s="38">
        <v>18</v>
      </c>
      <c r="J11" s="40">
        <v>0</v>
      </c>
      <c r="K11" s="41"/>
      <c r="L11" s="40">
        <v>0</v>
      </c>
      <c r="M11" s="41"/>
      <c r="N11" s="40">
        <v>0</v>
      </c>
      <c r="O11" s="41"/>
      <c r="P11" s="40">
        <v>1025156210</v>
      </c>
      <c r="Q11" s="41"/>
      <c r="R11" s="40">
        <v>0</v>
      </c>
      <c r="S11" s="41"/>
      <c r="T11" s="40">
        <v>1025156210</v>
      </c>
    </row>
    <row r="12" spans="2:28" s="37" customFormat="1" ht="21.75" customHeight="1" x14ac:dyDescent="0.25">
      <c r="B12" s="37" t="s">
        <v>188</v>
      </c>
      <c r="D12" s="38" t="s">
        <v>58</v>
      </c>
      <c r="F12" s="37" t="s">
        <v>190</v>
      </c>
      <c r="H12" s="38">
        <v>18</v>
      </c>
      <c r="J12" s="40">
        <v>523284781</v>
      </c>
      <c r="K12" s="41"/>
      <c r="L12" s="40" t="s">
        <v>58</v>
      </c>
      <c r="M12" s="41"/>
      <c r="N12" s="40">
        <v>523284781</v>
      </c>
      <c r="O12" s="41"/>
      <c r="P12" s="40">
        <v>913249302</v>
      </c>
      <c r="Q12" s="41"/>
      <c r="R12" s="40" t="s">
        <v>58</v>
      </c>
      <c r="S12" s="41"/>
      <c r="T12" s="40">
        <v>913249302</v>
      </c>
    </row>
    <row r="13" spans="2:28" s="37" customFormat="1" ht="21.75" customHeight="1" x14ac:dyDescent="0.25">
      <c r="B13" s="37" t="s">
        <v>191</v>
      </c>
      <c r="D13" s="38" t="s">
        <v>58</v>
      </c>
      <c r="F13" s="37" t="s">
        <v>192</v>
      </c>
      <c r="H13" s="38">
        <v>18</v>
      </c>
      <c r="J13" s="40">
        <v>435290216</v>
      </c>
      <c r="K13" s="41"/>
      <c r="L13" s="40" t="s">
        <v>58</v>
      </c>
      <c r="M13" s="41"/>
      <c r="N13" s="40">
        <v>435290216</v>
      </c>
      <c r="O13" s="41"/>
      <c r="P13" s="40">
        <v>810368601</v>
      </c>
      <c r="Q13" s="41"/>
      <c r="R13" s="40" t="s">
        <v>58</v>
      </c>
      <c r="S13" s="41"/>
      <c r="T13" s="40">
        <v>810368601</v>
      </c>
    </row>
    <row r="14" spans="2:28" s="37" customFormat="1" ht="21.75" customHeight="1" x14ac:dyDescent="0.25">
      <c r="B14" s="37" t="s">
        <v>149</v>
      </c>
      <c r="D14" s="38">
        <v>25</v>
      </c>
      <c r="F14" s="37" t="s">
        <v>58</v>
      </c>
      <c r="H14" s="38">
        <v>18</v>
      </c>
      <c r="J14" s="40">
        <v>0</v>
      </c>
      <c r="K14" s="41"/>
      <c r="L14" s="40">
        <v>0</v>
      </c>
      <c r="M14" s="41"/>
      <c r="N14" s="40">
        <v>0</v>
      </c>
      <c r="O14" s="41"/>
      <c r="P14" s="40">
        <v>806295893</v>
      </c>
      <c r="Q14" s="41"/>
      <c r="R14" s="40">
        <v>0</v>
      </c>
      <c r="S14" s="41"/>
      <c r="T14" s="40">
        <v>806295893</v>
      </c>
    </row>
    <row r="15" spans="2:28" s="37" customFormat="1" ht="21.75" customHeight="1" x14ac:dyDescent="0.25">
      <c r="B15" s="37" t="s">
        <v>142</v>
      </c>
      <c r="D15" s="38" t="s">
        <v>58</v>
      </c>
      <c r="F15" s="37" t="s">
        <v>144</v>
      </c>
      <c r="H15" s="38">
        <v>18</v>
      </c>
      <c r="J15" s="40">
        <v>84167876</v>
      </c>
      <c r="K15" s="41"/>
      <c r="L15" s="40" t="s">
        <v>58</v>
      </c>
      <c r="M15" s="41"/>
      <c r="N15" s="40">
        <v>84167876</v>
      </c>
      <c r="O15" s="41"/>
      <c r="P15" s="40">
        <v>455781672</v>
      </c>
      <c r="Q15" s="41"/>
      <c r="R15" s="40" t="s">
        <v>58</v>
      </c>
      <c r="S15" s="41"/>
      <c r="T15" s="40">
        <v>455781672</v>
      </c>
    </row>
    <row r="16" spans="2:28" s="37" customFormat="1" ht="21.75" customHeight="1" x14ac:dyDescent="0.25">
      <c r="B16" s="37" t="s">
        <v>112</v>
      </c>
      <c r="D16" s="38">
        <v>9</v>
      </c>
      <c r="F16" s="37" t="s">
        <v>58</v>
      </c>
      <c r="H16" s="38">
        <v>18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116</v>
      </c>
      <c r="D17" s="38">
        <v>9</v>
      </c>
      <c r="F17" s="37" t="s">
        <v>58</v>
      </c>
      <c r="H17" s="38">
        <v>18</v>
      </c>
      <c r="J17" s="40">
        <v>0</v>
      </c>
      <c r="K17" s="41"/>
      <c r="L17" s="40">
        <v>0</v>
      </c>
      <c r="M17" s="41"/>
      <c r="N17" s="40">
        <v>0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112</v>
      </c>
      <c r="D18" s="38">
        <v>30</v>
      </c>
      <c r="F18" s="37" t="s">
        <v>58</v>
      </c>
      <c r="H18" s="38">
        <v>0</v>
      </c>
      <c r="J18" s="40">
        <v>0</v>
      </c>
      <c r="K18" s="41"/>
      <c r="L18" s="40">
        <v>0</v>
      </c>
      <c r="M18" s="41"/>
      <c r="N18" s="40">
        <v>0</v>
      </c>
      <c r="O18" s="41"/>
      <c r="P18" s="40">
        <v>23643344</v>
      </c>
      <c r="Q18" s="41"/>
      <c r="R18" s="40">
        <v>0</v>
      </c>
      <c r="S18" s="41"/>
      <c r="T18" s="40">
        <v>23643344</v>
      </c>
    </row>
    <row r="19" spans="2:20" s="37" customFormat="1" ht="21.75" customHeight="1" x14ac:dyDescent="0.25">
      <c r="B19" s="37" t="s">
        <v>116</v>
      </c>
      <c r="D19" s="38">
        <v>3</v>
      </c>
      <c r="F19" s="37" t="s">
        <v>58</v>
      </c>
      <c r="H19" s="38">
        <v>0</v>
      </c>
      <c r="J19" s="40">
        <v>81281</v>
      </c>
      <c r="K19" s="41"/>
      <c r="L19" s="40">
        <v>0</v>
      </c>
      <c r="M19" s="41"/>
      <c r="N19" s="40">
        <v>81281</v>
      </c>
      <c r="O19" s="41"/>
      <c r="P19" s="40">
        <v>2422459</v>
      </c>
      <c r="Q19" s="41"/>
      <c r="R19" s="40">
        <v>0</v>
      </c>
      <c r="S19" s="41"/>
      <c r="T19" s="40">
        <v>2422459</v>
      </c>
    </row>
    <row r="20" spans="2:20" s="37" customFormat="1" ht="21.75" customHeight="1" x14ac:dyDescent="0.25">
      <c r="B20" s="37" t="s">
        <v>117</v>
      </c>
      <c r="D20" s="38">
        <v>16</v>
      </c>
      <c r="F20" s="37" t="s">
        <v>58</v>
      </c>
      <c r="H20" s="38">
        <v>0</v>
      </c>
      <c r="J20" s="40">
        <v>57567</v>
      </c>
      <c r="K20" s="41"/>
      <c r="L20" s="40">
        <v>0</v>
      </c>
      <c r="M20" s="41"/>
      <c r="N20" s="40">
        <v>57567</v>
      </c>
      <c r="O20" s="41"/>
      <c r="P20" s="40">
        <v>398139</v>
      </c>
      <c r="Q20" s="41"/>
      <c r="R20" s="40">
        <v>0</v>
      </c>
      <c r="S20" s="41"/>
      <c r="T20" s="40">
        <v>398139</v>
      </c>
    </row>
    <row r="21" spans="2:20" s="37" customFormat="1" ht="21.75" customHeight="1" x14ac:dyDescent="0.25">
      <c r="B21" s="37" t="s">
        <v>161</v>
      </c>
      <c r="D21" s="38">
        <v>24</v>
      </c>
      <c r="F21" s="37" t="s">
        <v>58</v>
      </c>
      <c r="H21" s="38">
        <v>0</v>
      </c>
      <c r="J21" s="40">
        <v>23572</v>
      </c>
      <c r="K21" s="41"/>
      <c r="L21" s="40">
        <v>0</v>
      </c>
      <c r="M21" s="41"/>
      <c r="N21" s="40">
        <v>23572</v>
      </c>
      <c r="O21" s="41"/>
      <c r="P21" s="40">
        <v>170396</v>
      </c>
      <c r="Q21" s="41"/>
      <c r="R21" s="40">
        <v>0</v>
      </c>
      <c r="S21" s="41"/>
      <c r="T21" s="40">
        <v>170396</v>
      </c>
    </row>
    <row r="22" spans="2:20" s="37" customFormat="1" ht="21.75" customHeight="1" x14ac:dyDescent="0.25">
      <c r="B22" s="37" t="s">
        <v>112</v>
      </c>
      <c r="D22" s="38">
        <v>19</v>
      </c>
      <c r="F22" s="37" t="s">
        <v>58</v>
      </c>
      <c r="H22" s="38">
        <v>18</v>
      </c>
      <c r="J22" s="40">
        <v>16026</v>
      </c>
      <c r="K22" s="41"/>
      <c r="L22" s="40">
        <v>-4</v>
      </c>
      <c r="M22" s="41"/>
      <c r="N22" s="40">
        <v>16030</v>
      </c>
      <c r="O22" s="41"/>
      <c r="P22" s="40">
        <v>137320</v>
      </c>
      <c r="Q22" s="41"/>
      <c r="R22" s="40">
        <v>55</v>
      </c>
      <c r="S22" s="41"/>
      <c r="T22" s="40">
        <v>137265</v>
      </c>
    </row>
    <row r="23" spans="2:20" s="37" customFormat="1" ht="21.75" customHeight="1" x14ac:dyDescent="0.25">
      <c r="B23" s="37" t="s">
        <v>153</v>
      </c>
      <c r="D23" s="38">
        <v>15</v>
      </c>
      <c r="F23" s="37" t="s">
        <v>58</v>
      </c>
      <c r="H23" s="38">
        <v>0</v>
      </c>
      <c r="J23" s="40">
        <v>2502</v>
      </c>
      <c r="K23" s="41"/>
      <c r="L23" s="40">
        <v>0</v>
      </c>
      <c r="M23" s="41"/>
      <c r="N23" s="40">
        <v>2502</v>
      </c>
      <c r="O23" s="41"/>
      <c r="P23" s="40">
        <v>108920</v>
      </c>
      <c r="Q23" s="41"/>
      <c r="R23" s="40">
        <v>0</v>
      </c>
      <c r="S23" s="41"/>
      <c r="T23" s="40">
        <v>108920</v>
      </c>
    </row>
    <row r="24" spans="2:20" s="37" customFormat="1" ht="21.75" customHeight="1" x14ac:dyDescent="0.25">
      <c r="B24" s="37" t="s">
        <v>212</v>
      </c>
      <c r="D24" s="38">
        <v>9</v>
      </c>
      <c r="F24" s="37" t="s">
        <v>58</v>
      </c>
      <c r="H24" s="38">
        <v>0</v>
      </c>
      <c r="J24" s="40">
        <v>92612</v>
      </c>
      <c r="K24" s="41"/>
      <c r="L24" s="40">
        <v>0</v>
      </c>
      <c r="M24" s="41"/>
      <c r="N24" s="40">
        <v>92612</v>
      </c>
      <c r="O24" s="41"/>
      <c r="P24" s="40">
        <v>92612</v>
      </c>
      <c r="Q24" s="41"/>
      <c r="R24" s="40">
        <v>0</v>
      </c>
      <c r="S24" s="41"/>
      <c r="T24" s="40">
        <v>92612</v>
      </c>
    </row>
    <row r="25" spans="2:20" s="37" customFormat="1" ht="21.75" customHeight="1" x14ac:dyDescent="0.25">
      <c r="B25" s="37" t="s">
        <v>115</v>
      </c>
      <c r="D25" s="38">
        <v>17</v>
      </c>
      <c r="F25" s="37" t="s">
        <v>58</v>
      </c>
      <c r="H25" s="38">
        <v>0</v>
      </c>
      <c r="J25" s="40">
        <v>0</v>
      </c>
      <c r="K25" s="41"/>
      <c r="L25" s="40">
        <v>0</v>
      </c>
      <c r="M25" s="41"/>
      <c r="N25" s="40">
        <v>0</v>
      </c>
      <c r="O25" s="41"/>
      <c r="P25" s="40">
        <v>4109</v>
      </c>
      <c r="Q25" s="41"/>
      <c r="R25" s="40">
        <v>0</v>
      </c>
      <c r="S25" s="41"/>
      <c r="T25" s="40">
        <v>4109</v>
      </c>
    </row>
    <row r="26" spans="2:20" s="37" customFormat="1" ht="21.75" customHeight="1" x14ac:dyDescent="0.25">
      <c r="D26" s="38"/>
      <c r="H26" s="38"/>
      <c r="J26" s="40"/>
      <c r="K26" s="41"/>
      <c r="L26" s="40"/>
      <c r="M26" s="41"/>
      <c r="N26" s="40"/>
      <c r="O26" s="41"/>
      <c r="P26" s="40"/>
      <c r="Q26" s="41"/>
      <c r="R26" s="40"/>
      <c r="S26" s="41"/>
      <c r="T26" s="40"/>
    </row>
    <row r="27" spans="2:20" s="37" customFormat="1" ht="21.75" customHeight="1" thickBot="1" x14ac:dyDescent="0.3">
      <c r="B27" s="135" t="s">
        <v>87</v>
      </c>
      <c r="C27" s="135"/>
      <c r="D27" s="135"/>
      <c r="E27" s="135"/>
      <c r="F27" s="135"/>
      <c r="G27" s="135"/>
      <c r="H27" s="135"/>
      <c r="J27" s="44">
        <f>SUM(J10:J25)</f>
        <v>1752563415</v>
      </c>
      <c r="L27" s="44">
        <f>SUM(L10:L25)</f>
        <v>-4</v>
      </c>
      <c r="N27" s="44">
        <f>SUM(N10:N25)</f>
        <v>1752563419</v>
      </c>
      <c r="P27" s="44">
        <f>SUM(P10:P25)</f>
        <v>10685287193</v>
      </c>
      <c r="R27" s="44">
        <f>SUM(R10:R25)</f>
        <v>55</v>
      </c>
      <c r="T27" s="44">
        <f>SUM(T10:T25)</f>
        <v>10685287138</v>
      </c>
    </row>
    <row r="28" spans="2:20" ht="21.75" customHeight="1" thickTop="1" x14ac:dyDescent="0.25"/>
    <row r="30" spans="2:20" ht="21.75" customHeight="1" x14ac:dyDescent="0.25">
      <c r="J30" s="69">
        <v>9</v>
      </c>
    </row>
  </sheetData>
  <sortState xmlns:xlrd2="http://schemas.microsoft.com/office/spreadsheetml/2017/richdata2" ref="B10:T25">
    <sortCondition descending="1" ref="T10:T25"/>
  </sortState>
  <mergeCells count="17">
    <mergeCell ref="B8:H8"/>
    <mergeCell ref="B2:T2"/>
    <mergeCell ref="B3:T3"/>
    <mergeCell ref="B4:T4"/>
    <mergeCell ref="B27:H2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0"/>
  <sheetViews>
    <sheetView rightToLeft="1" view="pageBreakPreview" zoomScale="60" zoomScaleNormal="60" workbookViewId="0">
      <selection activeCell="H34" sqref="H34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38" t="s">
        <v>134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2:28" ht="59.25" x14ac:dyDescent="0.55000000000000004">
      <c r="B3" s="138" t="s">
        <v>49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2:28" ht="59.25" x14ac:dyDescent="0.55000000000000004">
      <c r="B4" s="138" t="s">
        <v>210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7" spans="2:28" s="2" customFormat="1" ht="30" x14ac:dyDescent="0.55000000000000004">
      <c r="B7" s="14" t="s">
        <v>122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10" t="s">
        <v>1</v>
      </c>
      <c r="D8" s="111" t="s">
        <v>51</v>
      </c>
      <c r="E8" s="111" t="s">
        <v>51</v>
      </c>
      <c r="F8" s="111" t="s">
        <v>51</v>
      </c>
      <c r="G8" s="111" t="s">
        <v>51</v>
      </c>
      <c r="H8" s="111" t="s">
        <v>51</v>
      </c>
      <c r="I8" s="111" t="s">
        <v>51</v>
      </c>
      <c r="J8" s="111" t="s">
        <v>51</v>
      </c>
      <c r="K8" s="111" t="s">
        <v>51</v>
      </c>
      <c r="L8" s="111" t="s">
        <v>51</v>
      </c>
      <c r="N8" s="111" t="s">
        <v>52</v>
      </c>
      <c r="O8" s="111" t="s">
        <v>52</v>
      </c>
      <c r="P8" s="111" t="s">
        <v>52</v>
      </c>
      <c r="Q8" s="111" t="s">
        <v>52</v>
      </c>
      <c r="R8" s="111" t="s">
        <v>52</v>
      </c>
      <c r="S8" s="111" t="s">
        <v>52</v>
      </c>
      <c r="T8" s="111" t="s">
        <v>52</v>
      </c>
      <c r="U8" s="111" t="s">
        <v>52</v>
      </c>
      <c r="V8" s="111" t="s">
        <v>52</v>
      </c>
    </row>
    <row r="9" spans="2:28" s="49" customFormat="1" ht="55.5" customHeight="1" x14ac:dyDescent="0.25">
      <c r="B9" s="110" t="s">
        <v>1</v>
      </c>
      <c r="D9" s="139" t="s">
        <v>72</v>
      </c>
      <c r="E9" s="50"/>
      <c r="F9" s="139" t="s">
        <v>73</v>
      </c>
      <c r="G9" s="50"/>
      <c r="H9" s="139" t="s">
        <v>74</v>
      </c>
      <c r="I9" s="50"/>
      <c r="J9" s="139" t="s">
        <v>44</v>
      </c>
      <c r="K9" s="50"/>
      <c r="L9" s="139" t="s">
        <v>75</v>
      </c>
      <c r="N9" s="139" t="s">
        <v>72</v>
      </c>
      <c r="O9" s="50"/>
      <c r="P9" s="139" t="s">
        <v>73</v>
      </c>
      <c r="Q9" s="50"/>
      <c r="R9" s="139" t="s">
        <v>74</v>
      </c>
      <c r="S9" s="50"/>
      <c r="T9" s="139" t="s">
        <v>44</v>
      </c>
      <c r="U9" s="50"/>
      <c r="V9" s="139" t="s">
        <v>75</v>
      </c>
    </row>
    <row r="10" spans="2:28" x14ac:dyDescent="0.55000000000000004">
      <c r="B10" s="4" t="s">
        <v>65</v>
      </c>
      <c r="D10" s="30">
        <v>0</v>
      </c>
      <c r="F10" s="30">
        <v>0</v>
      </c>
      <c r="H10" s="30">
        <v>0</v>
      </c>
      <c r="J10" s="30">
        <v>0</v>
      </c>
      <c r="L10" s="55" t="s">
        <v>183</v>
      </c>
      <c r="N10" s="30">
        <v>0</v>
      </c>
      <c r="P10" s="30">
        <v>0</v>
      </c>
      <c r="R10" s="30">
        <v>1537685578</v>
      </c>
      <c r="T10" s="30">
        <v>1537685578</v>
      </c>
      <c r="V10" s="55">
        <v>3.7999999999999999E-2</v>
      </c>
    </row>
    <row r="11" spans="2:28" x14ac:dyDescent="0.55000000000000004">
      <c r="B11" s="4" t="s">
        <v>179</v>
      </c>
      <c r="D11" s="30">
        <v>0</v>
      </c>
      <c r="F11" s="30">
        <v>2844779564</v>
      </c>
      <c r="H11" s="30">
        <v>206762505</v>
      </c>
      <c r="J11" s="30">
        <v>3051542069</v>
      </c>
      <c r="L11" s="55" t="s">
        <v>222</v>
      </c>
      <c r="N11" s="30">
        <v>0</v>
      </c>
      <c r="P11" s="30">
        <v>1186290487</v>
      </c>
      <c r="R11" s="30">
        <v>206762505</v>
      </c>
      <c r="T11" s="30">
        <v>1393052992</v>
      </c>
      <c r="V11" s="55">
        <v>3.44E-2</v>
      </c>
    </row>
    <row r="12" spans="2:28" x14ac:dyDescent="0.55000000000000004">
      <c r="B12" s="4" t="s">
        <v>14</v>
      </c>
      <c r="D12" s="30">
        <v>0</v>
      </c>
      <c r="F12" s="30">
        <v>-246914962</v>
      </c>
      <c r="H12" s="30">
        <v>0</v>
      </c>
      <c r="J12" s="30">
        <v>-246914962</v>
      </c>
      <c r="L12" s="55" t="s">
        <v>223</v>
      </c>
      <c r="N12" s="30">
        <v>773566460</v>
      </c>
      <c r="P12" s="30">
        <v>543212917</v>
      </c>
      <c r="R12" s="30">
        <v>0</v>
      </c>
      <c r="T12" s="30">
        <v>1316779377</v>
      </c>
      <c r="V12" s="55">
        <v>3.2599999999999997E-2</v>
      </c>
    </row>
    <row r="13" spans="2:28" x14ac:dyDescent="0.55000000000000004">
      <c r="B13" s="4" t="s">
        <v>15</v>
      </c>
      <c r="D13" s="30">
        <v>0</v>
      </c>
      <c r="F13" s="30">
        <v>0</v>
      </c>
      <c r="H13" s="30">
        <v>-3450656</v>
      </c>
      <c r="J13" s="30">
        <v>-3450656</v>
      </c>
      <c r="L13" s="55" t="s">
        <v>224</v>
      </c>
      <c r="N13" s="30">
        <v>664692989</v>
      </c>
      <c r="P13" s="30">
        <v>0</v>
      </c>
      <c r="R13" s="30">
        <v>115555255</v>
      </c>
      <c r="T13" s="30">
        <v>780248244</v>
      </c>
      <c r="V13" s="55">
        <v>1.9300000000000001E-2</v>
      </c>
    </row>
    <row r="14" spans="2:28" x14ac:dyDescent="0.55000000000000004">
      <c r="B14" s="4" t="s">
        <v>133</v>
      </c>
      <c r="D14" s="30">
        <v>0</v>
      </c>
      <c r="F14" s="30">
        <v>0</v>
      </c>
      <c r="H14" s="30">
        <v>0</v>
      </c>
      <c r="J14" s="30">
        <v>0</v>
      </c>
      <c r="L14" s="55" t="s">
        <v>183</v>
      </c>
      <c r="N14" s="30">
        <v>186418952</v>
      </c>
      <c r="P14" s="30">
        <v>0</v>
      </c>
      <c r="R14" s="30">
        <v>414222882</v>
      </c>
      <c r="T14" s="30">
        <v>600641834</v>
      </c>
      <c r="V14" s="55">
        <v>1.49E-2</v>
      </c>
    </row>
    <row r="15" spans="2:28" x14ac:dyDescent="0.55000000000000004">
      <c r="B15" s="4" t="s">
        <v>71</v>
      </c>
      <c r="D15" s="30">
        <v>0</v>
      </c>
      <c r="F15" s="30">
        <v>0</v>
      </c>
      <c r="H15" s="30">
        <v>0</v>
      </c>
      <c r="J15" s="30">
        <v>0</v>
      </c>
      <c r="L15" s="55" t="s">
        <v>183</v>
      </c>
      <c r="N15" s="30">
        <v>0</v>
      </c>
      <c r="P15" s="30">
        <v>0</v>
      </c>
      <c r="R15" s="30">
        <v>556717722</v>
      </c>
      <c r="T15" s="30">
        <v>556717722</v>
      </c>
      <c r="V15" s="55">
        <v>1.38E-2</v>
      </c>
    </row>
    <row r="16" spans="2:28" x14ac:dyDescent="0.55000000000000004">
      <c r="B16" s="4" t="s">
        <v>175</v>
      </c>
      <c r="D16" s="30">
        <v>0</v>
      </c>
      <c r="F16" s="30">
        <v>0</v>
      </c>
      <c r="H16" s="30">
        <v>0</v>
      </c>
      <c r="J16" s="30">
        <v>0</v>
      </c>
      <c r="L16" s="55" t="s">
        <v>183</v>
      </c>
      <c r="N16" s="30">
        <v>0</v>
      </c>
      <c r="P16" s="30">
        <v>0</v>
      </c>
      <c r="R16" s="30">
        <v>58151958</v>
      </c>
      <c r="T16" s="30">
        <v>58151958</v>
      </c>
      <c r="V16" s="55">
        <v>1.4E-3</v>
      </c>
    </row>
    <row r="17" spans="2:22" x14ac:dyDescent="0.55000000000000004">
      <c r="B17" s="4" t="s">
        <v>176</v>
      </c>
      <c r="D17" s="30">
        <v>0</v>
      </c>
      <c r="F17" s="30">
        <v>0</v>
      </c>
      <c r="H17" s="30">
        <v>0</v>
      </c>
      <c r="J17" s="30">
        <v>0</v>
      </c>
      <c r="L17" s="55" t="s">
        <v>183</v>
      </c>
      <c r="N17" s="30">
        <v>0</v>
      </c>
      <c r="P17" s="30">
        <v>0</v>
      </c>
      <c r="R17" s="30">
        <v>14014199</v>
      </c>
      <c r="T17" s="30">
        <v>14014199</v>
      </c>
      <c r="V17" s="55">
        <v>2.9999999999999997E-4</v>
      </c>
    </row>
    <row r="18" spans="2:22" x14ac:dyDescent="0.55000000000000004">
      <c r="B18" s="4" t="s">
        <v>13</v>
      </c>
      <c r="D18" s="30">
        <v>0</v>
      </c>
      <c r="F18" s="30">
        <v>0</v>
      </c>
      <c r="H18" s="30">
        <v>0</v>
      </c>
      <c r="J18" s="30">
        <v>0</v>
      </c>
      <c r="L18" s="55" t="s">
        <v>183</v>
      </c>
      <c r="N18" s="30">
        <v>0</v>
      </c>
      <c r="P18" s="30">
        <v>0</v>
      </c>
      <c r="R18" s="30">
        <v>-16807037</v>
      </c>
      <c r="T18" s="30">
        <v>-16807037</v>
      </c>
      <c r="V18" s="55">
        <v>-4.0000000000000002E-4</v>
      </c>
    </row>
    <row r="19" spans="2:22" x14ac:dyDescent="0.55000000000000004">
      <c r="B19" s="4" t="s">
        <v>137</v>
      </c>
      <c r="D19" s="30">
        <v>0</v>
      </c>
      <c r="F19" s="30">
        <v>-85736812</v>
      </c>
      <c r="H19" s="30">
        <v>0</v>
      </c>
      <c r="J19" s="30">
        <v>-85736812</v>
      </c>
      <c r="L19" s="55" t="s">
        <v>225</v>
      </c>
      <c r="N19" s="30">
        <v>525517566</v>
      </c>
      <c r="P19" s="30">
        <v>-634365183</v>
      </c>
      <c r="R19" s="30">
        <v>0</v>
      </c>
      <c r="T19" s="30">
        <v>-108847617</v>
      </c>
      <c r="V19" s="55">
        <v>-2.7000000000000001E-3</v>
      </c>
    </row>
    <row r="20" spans="2:22" x14ac:dyDescent="0.55000000000000004">
      <c r="B20" s="4" t="s">
        <v>186</v>
      </c>
      <c r="D20" s="30">
        <v>0</v>
      </c>
      <c r="F20" s="30">
        <v>-161750821</v>
      </c>
      <c r="H20" s="30">
        <v>0</v>
      </c>
      <c r="J20" s="30">
        <v>-161750821</v>
      </c>
      <c r="L20" s="55" t="s">
        <v>226</v>
      </c>
      <c r="N20" s="30">
        <v>0</v>
      </c>
      <c r="P20" s="30">
        <v>-160369508</v>
      </c>
      <c r="R20" s="30">
        <v>0</v>
      </c>
      <c r="T20" s="30">
        <v>-160369508</v>
      </c>
      <c r="V20" s="55">
        <v>-4.0000000000000001E-3</v>
      </c>
    </row>
    <row r="21" spans="2:22" x14ac:dyDescent="0.55000000000000004">
      <c r="B21" s="4" t="s">
        <v>136</v>
      </c>
      <c r="D21" s="30">
        <v>0</v>
      </c>
      <c r="F21" s="30">
        <v>-319388265</v>
      </c>
      <c r="H21" s="30">
        <v>0</v>
      </c>
      <c r="J21" s="30">
        <v>-319388265</v>
      </c>
      <c r="L21" s="55" t="s">
        <v>227</v>
      </c>
      <c r="N21" s="30">
        <v>513000000</v>
      </c>
      <c r="P21" s="30">
        <v>-883765655</v>
      </c>
      <c r="R21" s="30">
        <v>0</v>
      </c>
      <c r="T21" s="30">
        <v>-370765655</v>
      </c>
      <c r="V21" s="55">
        <v>-9.1999999999999998E-3</v>
      </c>
    </row>
    <row r="22" spans="2:22" x14ac:dyDescent="0.55000000000000004">
      <c r="B22" s="4" t="s">
        <v>187</v>
      </c>
      <c r="D22" s="30">
        <v>0</v>
      </c>
      <c r="F22" s="30">
        <v>-386128960</v>
      </c>
      <c r="H22" s="30">
        <v>0</v>
      </c>
      <c r="J22" s="30">
        <v>-386128960</v>
      </c>
      <c r="L22" s="55" t="s">
        <v>228</v>
      </c>
      <c r="N22" s="30">
        <v>0</v>
      </c>
      <c r="P22" s="30">
        <v>-501558008</v>
      </c>
      <c r="R22" s="30">
        <v>0</v>
      </c>
      <c r="T22" s="30">
        <v>-501558008</v>
      </c>
      <c r="V22" s="55">
        <v>-1.24E-2</v>
      </c>
    </row>
    <row r="23" spans="2:22" x14ac:dyDescent="0.55000000000000004">
      <c r="B23" s="4" t="s">
        <v>135</v>
      </c>
      <c r="D23" s="30">
        <v>0</v>
      </c>
      <c r="F23" s="30">
        <v>-260938125</v>
      </c>
      <c r="H23" s="30">
        <v>0</v>
      </c>
      <c r="J23" s="30">
        <v>-260938125</v>
      </c>
      <c r="L23" s="55" t="s">
        <v>229</v>
      </c>
      <c r="N23" s="30">
        <v>0</v>
      </c>
      <c r="P23" s="30">
        <v>-775442816</v>
      </c>
      <c r="R23" s="30">
        <v>0</v>
      </c>
      <c r="T23" s="30">
        <v>-775442816</v>
      </c>
      <c r="V23" s="55">
        <v>-1.9199999999999998E-2</v>
      </c>
    </row>
    <row r="24" spans="2:22" x14ac:dyDescent="0.55000000000000004">
      <c r="B24" s="4" t="s">
        <v>17</v>
      </c>
      <c r="D24" s="30">
        <v>0</v>
      </c>
      <c r="F24" s="30">
        <v>-960670277</v>
      </c>
      <c r="H24" s="30">
        <v>0</v>
      </c>
      <c r="J24" s="30">
        <v>-960670277</v>
      </c>
      <c r="L24" s="55" t="s">
        <v>230</v>
      </c>
      <c r="N24" s="30">
        <v>281706791</v>
      </c>
      <c r="P24" s="30">
        <v>-1767036002</v>
      </c>
      <c r="R24" s="30">
        <v>0</v>
      </c>
      <c r="T24" s="30">
        <v>-1485329211</v>
      </c>
      <c r="V24" s="55">
        <v>-3.6700000000000003E-2</v>
      </c>
    </row>
    <row r="25" spans="2:22" x14ac:dyDescent="0.55000000000000004">
      <c r="B25" s="4" t="s">
        <v>138</v>
      </c>
      <c r="D25" s="30">
        <v>0</v>
      </c>
      <c r="F25" s="30">
        <v>-69782310</v>
      </c>
      <c r="H25" s="30">
        <v>0</v>
      </c>
      <c r="J25" s="30">
        <v>-69782310</v>
      </c>
      <c r="L25" s="55" t="s">
        <v>231</v>
      </c>
      <c r="N25" s="30">
        <v>342251163</v>
      </c>
      <c r="P25" s="30">
        <v>-1984491262</v>
      </c>
      <c r="R25" s="30">
        <v>0</v>
      </c>
      <c r="T25" s="30">
        <v>-1642240099</v>
      </c>
      <c r="V25" s="55">
        <v>-4.0599999999999997E-2</v>
      </c>
    </row>
    <row r="26" spans="2:22" x14ac:dyDescent="0.55000000000000004">
      <c r="B26" s="4" t="s">
        <v>16</v>
      </c>
      <c r="D26" s="30">
        <v>0</v>
      </c>
      <c r="F26" s="30">
        <v>1896549818</v>
      </c>
      <c r="H26" s="30">
        <v>-2384382301</v>
      </c>
      <c r="J26" s="30">
        <v>-487832483</v>
      </c>
      <c r="L26" s="55" t="s">
        <v>232</v>
      </c>
      <c r="N26" s="30">
        <v>790500000</v>
      </c>
      <c r="P26" s="30">
        <v>-1133460257</v>
      </c>
      <c r="R26" s="30">
        <v>-2384382301</v>
      </c>
      <c r="T26" s="30">
        <v>-2727342558</v>
      </c>
      <c r="V26" s="55">
        <v>-6.7400000000000002E-2</v>
      </c>
    </row>
    <row r="27" spans="2:22" x14ac:dyDescent="0.55000000000000004">
      <c r="D27" s="30"/>
      <c r="F27" s="30"/>
      <c r="H27" s="30"/>
      <c r="J27" s="30"/>
      <c r="L27" s="55"/>
      <c r="N27" s="30"/>
      <c r="P27" s="30"/>
      <c r="R27" s="30"/>
      <c r="T27" s="30"/>
      <c r="V27" s="55"/>
    </row>
    <row r="28" spans="2:22" ht="21.75" thickBot="1" x14ac:dyDescent="0.6">
      <c r="B28" s="52" t="s">
        <v>87</v>
      </c>
      <c r="D28" s="54">
        <f>SUM(D10:D26)</f>
        <v>0</v>
      </c>
      <c r="F28" s="54">
        <f>SUM(F10:F26)</f>
        <v>2250018850</v>
      </c>
      <c r="H28" s="54">
        <f>SUM(H10:H26)</f>
        <v>-2181070452</v>
      </c>
      <c r="J28" s="54">
        <f>SUM(J10:J26)</f>
        <v>68948398</v>
      </c>
      <c r="L28" s="56">
        <f>SUM(L10:L26)</f>
        <v>0</v>
      </c>
      <c r="N28" s="54">
        <f>SUM(N10:N26)</f>
        <v>4077653921</v>
      </c>
      <c r="P28" s="54">
        <f>SUM(P10:P26)</f>
        <v>-6110985287</v>
      </c>
      <c r="R28" s="54">
        <f>SUM(R10:R26)</f>
        <v>501920761</v>
      </c>
      <c r="T28" s="54">
        <f>SUM(T10:T26)</f>
        <v>-1531410605</v>
      </c>
      <c r="V28" s="108">
        <f>SUM(V10:V26)</f>
        <v>-3.7900000000000031E-2</v>
      </c>
    </row>
    <row r="29" spans="2:22" ht="21.75" thickTop="1" x14ac:dyDescent="0.55000000000000004"/>
    <row r="30" spans="2:22" ht="30" x14ac:dyDescent="0.75">
      <c r="L30" s="67">
        <v>10</v>
      </c>
    </row>
  </sheetData>
  <sortState xmlns:xlrd2="http://schemas.microsoft.com/office/spreadsheetml/2017/richdata2" ref="B10:V26">
    <sortCondition descending="1" ref="T10:T26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2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topLeftCell="A4" zoomScale="60" zoomScaleNormal="85" workbookViewId="0">
      <selection activeCell="B9" sqref="B9:T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8" ht="30" x14ac:dyDescent="0.55000000000000004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43" t="s">
        <v>1</v>
      </c>
      <c r="D7" s="142" t="s">
        <v>59</v>
      </c>
      <c r="E7" s="142" t="s">
        <v>59</v>
      </c>
      <c r="F7" s="142" t="s">
        <v>59</v>
      </c>
      <c r="G7" s="142" t="s">
        <v>59</v>
      </c>
      <c r="H7" s="142" t="s">
        <v>59</v>
      </c>
      <c r="J7" s="142" t="s">
        <v>51</v>
      </c>
      <c r="K7" s="142" t="s">
        <v>51</v>
      </c>
      <c r="L7" s="142" t="s">
        <v>51</v>
      </c>
      <c r="M7" s="142" t="s">
        <v>51</v>
      </c>
      <c r="N7" s="142" t="s">
        <v>51</v>
      </c>
      <c r="P7" s="142" t="s">
        <v>52</v>
      </c>
      <c r="Q7" s="142" t="s">
        <v>52</v>
      </c>
      <c r="R7" s="142" t="s">
        <v>52</v>
      </c>
      <c r="S7" s="142" t="s">
        <v>52</v>
      </c>
      <c r="T7" s="142" t="s">
        <v>52</v>
      </c>
    </row>
    <row r="8" spans="2:28" s="46" customFormat="1" ht="56.25" customHeight="1" x14ac:dyDescent="0.6">
      <c r="B8" s="143" t="s">
        <v>1</v>
      </c>
      <c r="D8" s="141" t="s">
        <v>60</v>
      </c>
      <c r="E8" s="68"/>
      <c r="F8" s="141" t="s">
        <v>61</v>
      </c>
      <c r="G8" s="68"/>
      <c r="H8" s="141" t="s">
        <v>62</v>
      </c>
      <c r="J8" s="141" t="s">
        <v>63</v>
      </c>
      <c r="K8" s="68"/>
      <c r="L8" s="141" t="s">
        <v>56</v>
      </c>
      <c r="M8" s="68"/>
      <c r="N8" s="141" t="s">
        <v>64</v>
      </c>
      <c r="P8" s="141" t="s">
        <v>63</v>
      </c>
      <c r="Q8" s="68"/>
      <c r="R8" s="141" t="s">
        <v>56</v>
      </c>
      <c r="S8" s="68"/>
      <c r="T8" s="141" t="s">
        <v>64</v>
      </c>
    </row>
    <row r="9" spans="2:28" s="4" customFormat="1" x14ac:dyDescent="0.55000000000000004">
      <c r="B9" s="51" t="s">
        <v>16</v>
      </c>
      <c r="D9" s="51" t="s">
        <v>184</v>
      </c>
      <c r="F9" s="59">
        <v>465000</v>
      </c>
      <c r="H9" s="59">
        <v>1700</v>
      </c>
      <c r="J9" s="59">
        <v>0</v>
      </c>
      <c r="L9" s="59">
        <v>0</v>
      </c>
      <c r="N9" s="59">
        <v>0</v>
      </c>
      <c r="P9" s="59">
        <v>790500000</v>
      </c>
      <c r="R9" s="59">
        <v>0</v>
      </c>
      <c r="T9" s="59">
        <v>790500000</v>
      </c>
    </row>
    <row r="10" spans="2:28" s="4" customFormat="1" x14ac:dyDescent="0.55000000000000004">
      <c r="B10" s="4" t="s">
        <v>14</v>
      </c>
      <c r="D10" s="4" t="s">
        <v>166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167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32324111</v>
      </c>
      <c r="T11" s="30">
        <v>664692989</v>
      </c>
    </row>
    <row r="12" spans="2:28" s="4" customFormat="1" x14ac:dyDescent="0.55000000000000004">
      <c r="B12" s="4" t="s">
        <v>137</v>
      </c>
      <c r="D12" s="4" t="s">
        <v>168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48232434</v>
      </c>
      <c r="T12" s="30">
        <v>525517566</v>
      </c>
    </row>
    <row r="13" spans="2:28" s="4" customFormat="1" x14ac:dyDescent="0.55000000000000004">
      <c r="B13" s="4" t="s">
        <v>136</v>
      </c>
      <c r="D13" s="4" t="s">
        <v>169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138</v>
      </c>
      <c r="D14" s="4" t="s">
        <v>170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20628837</v>
      </c>
      <c r="T14" s="30">
        <v>342251163</v>
      </c>
    </row>
    <row r="15" spans="2:28" s="4" customFormat="1" x14ac:dyDescent="0.55000000000000004">
      <c r="B15" s="4" t="s">
        <v>17</v>
      </c>
      <c r="D15" s="4" t="s">
        <v>171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28749529</v>
      </c>
      <c r="T15" s="30">
        <v>281706791</v>
      </c>
    </row>
    <row r="16" spans="2:28" s="4" customFormat="1" x14ac:dyDescent="0.55000000000000004">
      <c r="B16" s="4" t="s">
        <v>133</v>
      </c>
      <c r="D16" s="4" t="s">
        <v>172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19024948</v>
      </c>
      <c r="T16" s="30">
        <v>186418952</v>
      </c>
    </row>
    <row r="17" spans="2:20" s="4" customFormat="1" x14ac:dyDescent="0.55000000000000004"/>
    <row r="18" spans="2:20" ht="21.75" thickBot="1" x14ac:dyDescent="0.6">
      <c r="B18" s="140" t="s">
        <v>87</v>
      </c>
      <c r="C18" s="140"/>
      <c r="D18" s="140"/>
      <c r="E18" s="140"/>
      <c r="F18" s="140"/>
      <c r="G18" s="140"/>
      <c r="H18" s="140"/>
      <c r="J18" s="10">
        <f>SUM(J9:J16)</f>
        <v>0</v>
      </c>
      <c r="L18" s="10">
        <f>SUM(L9:L16)</f>
        <v>0</v>
      </c>
      <c r="N18" s="10">
        <f>SUM(N9:N16)</f>
        <v>0</v>
      </c>
      <c r="P18" s="10">
        <f>SUM(P9:P16)</f>
        <v>4226613780</v>
      </c>
      <c r="R18" s="10">
        <f>SUM(R9:R16)</f>
        <v>148959859</v>
      </c>
      <c r="T18" s="10">
        <f>SUM(T9:T16)</f>
        <v>4077653921</v>
      </c>
    </row>
    <row r="19" spans="2:20" ht="21.75" thickTop="1" x14ac:dyDescent="0.55000000000000004"/>
    <row r="20" spans="2:20" ht="30" x14ac:dyDescent="0.75">
      <c r="J20" s="62">
        <v>11</v>
      </c>
    </row>
  </sheetData>
  <sortState xmlns:xlrd2="http://schemas.microsoft.com/office/spreadsheetml/2017/richdata2" ref="B9:T16">
    <sortCondition descending="1" ref="T9:T16"/>
  </sortState>
  <mergeCells count="17">
    <mergeCell ref="D7:H7"/>
    <mergeCell ref="B2:T2"/>
    <mergeCell ref="B3:T3"/>
    <mergeCell ref="B4:T4"/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0"/>
  <sheetViews>
    <sheetView rightToLeft="1" view="pageBreakPreview" topLeftCell="A7" zoomScale="60" zoomScaleNormal="100" workbookViewId="0">
      <selection activeCell="A27" sqref="A27:XFD30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1" t="s">
        <v>134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8" ht="30" x14ac:dyDescent="0.55000000000000004">
      <c r="B3" s="111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8" ht="30" x14ac:dyDescent="0.55000000000000004">
      <c r="B4" s="111" t="s">
        <v>210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8" ht="61.5" customHeight="1" x14ac:dyDescent="0.55000000000000004"/>
    <row r="6" spans="2:28" s="2" customFormat="1" ht="30" x14ac:dyDescent="0.55000000000000004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10" t="s">
        <v>1</v>
      </c>
      <c r="D8" s="111" t="s">
        <v>51</v>
      </c>
      <c r="E8" s="111" t="s">
        <v>51</v>
      </c>
      <c r="F8" s="111" t="s">
        <v>51</v>
      </c>
      <c r="G8" s="111" t="s">
        <v>51</v>
      </c>
      <c r="H8" s="111" t="s">
        <v>51</v>
      </c>
      <c r="I8" s="111" t="s">
        <v>51</v>
      </c>
      <c r="J8" s="111" t="s">
        <v>51</v>
      </c>
      <c r="L8" s="111" t="s">
        <v>52</v>
      </c>
      <c r="M8" s="111" t="s">
        <v>52</v>
      </c>
      <c r="N8" s="111" t="s">
        <v>52</v>
      </c>
      <c r="O8" s="111" t="s">
        <v>52</v>
      </c>
      <c r="P8" s="111" t="s">
        <v>52</v>
      </c>
      <c r="Q8" s="111" t="s">
        <v>52</v>
      </c>
      <c r="R8" s="111" t="s">
        <v>52</v>
      </c>
    </row>
    <row r="9" spans="2:28" ht="64.5" customHeight="1" x14ac:dyDescent="0.65">
      <c r="B9" s="110" t="s">
        <v>1</v>
      </c>
      <c r="D9" s="114" t="s">
        <v>5</v>
      </c>
      <c r="E9" s="60"/>
      <c r="F9" s="114" t="s">
        <v>67</v>
      </c>
      <c r="G9" s="60"/>
      <c r="H9" s="114" t="s">
        <v>68</v>
      </c>
      <c r="I9" s="60"/>
      <c r="J9" s="114" t="s">
        <v>69</v>
      </c>
      <c r="K9" s="45"/>
      <c r="L9" s="114" t="s">
        <v>5</v>
      </c>
      <c r="M9" s="60"/>
      <c r="N9" s="114" t="s">
        <v>67</v>
      </c>
      <c r="O9" s="60"/>
      <c r="P9" s="114" t="s">
        <v>68</v>
      </c>
      <c r="Q9" s="60"/>
      <c r="R9" s="114" t="s">
        <v>69</v>
      </c>
    </row>
    <row r="10" spans="2:28" ht="21.75" customHeight="1" x14ac:dyDescent="0.55000000000000004">
      <c r="B10" s="51" t="s">
        <v>179</v>
      </c>
      <c r="D10" s="59">
        <v>780000</v>
      </c>
      <c r="F10" s="59">
        <v>15429644100</v>
      </c>
      <c r="H10" s="59">
        <v>12584864536</v>
      </c>
      <c r="J10" s="59">
        <v>2844779564</v>
      </c>
      <c r="L10" s="59">
        <v>780000</v>
      </c>
      <c r="N10" s="59">
        <v>15429644100</v>
      </c>
      <c r="P10" s="59">
        <v>14243353613</v>
      </c>
      <c r="R10" s="59">
        <v>1186290487</v>
      </c>
    </row>
    <row r="11" spans="2:28" ht="21.75" customHeight="1" x14ac:dyDescent="0.55000000000000004">
      <c r="B11" s="4" t="s">
        <v>14</v>
      </c>
      <c r="D11" s="30">
        <v>354847</v>
      </c>
      <c r="F11" s="30">
        <v>6211674978</v>
      </c>
      <c r="H11" s="30">
        <v>6458589941</v>
      </c>
      <c r="J11" s="30">
        <v>-246914962</v>
      </c>
      <c r="L11" s="30">
        <v>354847</v>
      </c>
      <c r="N11" s="30">
        <v>6211674978</v>
      </c>
      <c r="P11" s="30">
        <v>5668462061</v>
      </c>
      <c r="R11" s="30">
        <v>543212917</v>
      </c>
    </row>
    <row r="12" spans="2:28" ht="21.75" customHeight="1" x14ac:dyDescent="0.55000000000000004">
      <c r="B12" s="4" t="s">
        <v>193</v>
      </c>
      <c r="D12" s="30">
        <v>6800</v>
      </c>
      <c r="F12" s="30">
        <v>5982915400</v>
      </c>
      <c r="H12" s="30">
        <v>5873362032</v>
      </c>
      <c r="J12" s="30">
        <v>109553368</v>
      </c>
      <c r="L12" s="30">
        <v>6800</v>
      </c>
      <c r="N12" s="30">
        <v>5982915400</v>
      </c>
      <c r="P12" s="30">
        <v>5714735607</v>
      </c>
      <c r="R12" s="30">
        <v>268179793</v>
      </c>
    </row>
    <row r="13" spans="2:28" ht="21.75" customHeight="1" x14ac:dyDescent="0.55000000000000004">
      <c r="B13" s="4" t="s">
        <v>188</v>
      </c>
      <c r="D13" s="30">
        <v>37330</v>
      </c>
      <c r="F13" s="30">
        <v>35024869191</v>
      </c>
      <c r="H13" s="30">
        <v>35140197984</v>
      </c>
      <c r="J13" s="30">
        <v>-115328792</v>
      </c>
      <c r="L13" s="30">
        <v>37330</v>
      </c>
      <c r="N13" s="30">
        <v>35024869191</v>
      </c>
      <c r="P13" s="30">
        <v>34914749000</v>
      </c>
      <c r="R13" s="30">
        <v>110120191</v>
      </c>
    </row>
    <row r="14" spans="2:28" ht="21.75" customHeight="1" x14ac:dyDescent="0.55000000000000004">
      <c r="B14" s="4" t="s">
        <v>140</v>
      </c>
      <c r="D14" s="30">
        <v>60</v>
      </c>
      <c r="F14" s="30">
        <v>37283241</v>
      </c>
      <c r="H14" s="30">
        <v>123824238</v>
      </c>
      <c r="J14" s="30">
        <v>-86540996</v>
      </c>
      <c r="L14" s="30">
        <v>60</v>
      </c>
      <c r="N14" s="30">
        <v>37283241</v>
      </c>
      <c r="P14" s="30">
        <v>36548596</v>
      </c>
      <c r="R14" s="30">
        <v>734645</v>
      </c>
    </row>
    <row r="15" spans="2:28" ht="21.75" customHeight="1" x14ac:dyDescent="0.55000000000000004">
      <c r="B15" s="4" t="s">
        <v>191</v>
      </c>
      <c r="D15" s="30">
        <v>5</v>
      </c>
      <c r="F15" s="30">
        <v>4924107</v>
      </c>
      <c r="H15" s="30">
        <v>19713913</v>
      </c>
      <c r="J15" s="30">
        <v>-14789805</v>
      </c>
      <c r="L15" s="30">
        <v>5</v>
      </c>
      <c r="N15" s="30">
        <v>4924107</v>
      </c>
      <c r="P15" s="30">
        <v>4862100</v>
      </c>
      <c r="R15" s="30">
        <v>62007</v>
      </c>
    </row>
    <row r="16" spans="2:28" ht="21.75" customHeight="1" x14ac:dyDescent="0.55000000000000004">
      <c r="B16" s="4" t="s">
        <v>103</v>
      </c>
      <c r="D16" s="30">
        <v>1</v>
      </c>
      <c r="F16" s="30">
        <v>644003</v>
      </c>
      <c r="H16" s="30">
        <v>163852117</v>
      </c>
      <c r="J16" s="30">
        <v>-163208113</v>
      </c>
      <c r="L16" s="30">
        <v>1</v>
      </c>
      <c r="N16" s="30">
        <v>644003</v>
      </c>
      <c r="P16" s="30">
        <v>637655</v>
      </c>
      <c r="R16" s="30">
        <v>6348</v>
      </c>
    </row>
    <row r="17" spans="2:18" ht="21.75" customHeight="1" x14ac:dyDescent="0.55000000000000004">
      <c r="B17" s="4" t="s">
        <v>142</v>
      </c>
      <c r="D17" s="30">
        <v>5850</v>
      </c>
      <c r="F17" s="30">
        <v>5731960893</v>
      </c>
      <c r="H17" s="30">
        <v>5731960893</v>
      </c>
      <c r="J17" s="30">
        <v>0</v>
      </c>
      <c r="L17" s="30">
        <v>5850</v>
      </c>
      <c r="N17" s="30">
        <v>5731960893</v>
      </c>
      <c r="P17" s="30">
        <v>5734039105</v>
      </c>
      <c r="R17" s="30">
        <v>-2078211</v>
      </c>
    </row>
    <row r="18" spans="2:18" ht="21.75" customHeight="1" x14ac:dyDescent="0.55000000000000004">
      <c r="B18" s="4" t="s">
        <v>196</v>
      </c>
      <c r="D18" s="30">
        <v>4000</v>
      </c>
      <c r="F18" s="30">
        <v>2456118747</v>
      </c>
      <c r="H18" s="30">
        <v>2478167939</v>
      </c>
      <c r="J18" s="30">
        <v>-22049191</v>
      </c>
      <c r="L18" s="30">
        <v>4000</v>
      </c>
      <c r="N18" s="30">
        <v>2456118747</v>
      </c>
      <c r="P18" s="30">
        <v>2468447325</v>
      </c>
      <c r="R18" s="30">
        <v>-12328577</v>
      </c>
    </row>
    <row r="19" spans="2:18" ht="21.75" customHeight="1" x14ac:dyDescent="0.55000000000000004">
      <c r="B19" s="4" t="s">
        <v>186</v>
      </c>
      <c r="D19" s="30">
        <v>44950</v>
      </c>
      <c r="F19" s="30">
        <v>5026339768</v>
      </c>
      <c r="H19" s="30">
        <v>5188090590</v>
      </c>
      <c r="J19" s="30">
        <v>-161750821</v>
      </c>
      <c r="L19" s="30">
        <v>44950</v>
      </c>
      <c r="N19" s="30">
        <v>5026339768</v>
      </c>
      <c r="P19" s="30">
        <v>5186709277</v>
      </c>
      <c r="R19" s="30">
        <v>-160369508</v>
      </c>
    </row>
    <row r="20" spans="2:18" ht="21.75" customHeight="1" x14ac:dyDescent="0.55000000000000004">
      <c r="B20" s="4" t="s">
        <v>187</v>
      </c>
      <c r="D20" s="30">
        <v>227158</v>
      </c>
      <c r="F20" s="30">
        <v>4696773325</v>
      </c>
      <c r="H20" s="30">
        <v>5082902286</v>
      </c>
      <c r="J20" s="30">
        <v>-386128960</v>
      </c>
      <c r="L20" s="30">
        <v>227158</v>
      </c>
      <c r="N20" s="30">
        <v>4696773325</v>
      </c>
      <c r="P20" s="30">
        <v>5198331334</v>
      </c>
      <c r="R20" s="30">
        <v>-501558008</v>
      </c>
    </row>
    <row r="21" spans="2:18" ht="21.75" customHeight="1" x14ac:dyDescent="0.55000000000000004">
      <c r="B21" s="4" t="s">
        <v>137</v>
      </c>
      <c r="D21" s="30">
        <v>75000</v>
      </c>
      <c r="F21" s="30">
        <v>3399651000</v>
      </c>
      <c r="H21" s="30">
        <v>3485387812</v>
      </c>
      <c r="J21" s="30">
        <v>-85736812</v>
      </c>
      <c r="L21" s="30">
        <v>75000</v>
      </c>
      <c r="N21" s="30">
        <v>3399651000</v>
      </c>
      <c r="P21" s="30">
        <v>4034016183</v>
      </c>
      <c r="R21" s="30">
        <v>-634365183</v>
      </c>
    </row>
    <row r="22" spans="2:18" ht="21.75" customHeight="1" x14ac:dyDescent="0.55000000000000004">
      <c r="B22" s="4" t="s">
        <v>135</v>
      </c>
      <c r="D22" s="30">
        <v>350000</v>
      </c>
      <c r="F22" s="30">
        <v>3225195225</v>
      </c>
      <c r="H22" s="30">
        <v>3486133350</v>
      </c>
      <c r="J22" s="30">
        <v>-260938125</v>
      </c>
      <c r="L22" s="30">
        <v>350000</v>
      </c>
      <c r="N22" s="30">
        <v>3225195225</v>
      </c>
      <c r="P22" s="30">
        <v>4000638041</v>
      </c>
      <c r="R22" s="30">
        <v>-775442816</v>
      </c>
    </row>
    <row r="23" spans="2:18" ht="21.75" customHeight="1" x14ac:dyDescent="0.55000000000000004">
      <c r="B23" s="4" t="s">
        <v>136</v>
      </c>
      <c r="D23" s="30">
        <v>90000</v>
      </c>
      <c r="F23" s="30">
        <v>5084267535</v>
      </c>
      <c r="H23" s="30">
        <v>5403655800</v>
      </c>
      <c r="J23" s="30">
        <v>-319388265</v>
      </c>
      <c r="L23" s="30">
        <v>90000</v>
      </c>
      <c r="N23" s="30">
        <v>5084267535</v>
      </c>
      <c r="P23" s="30">
        <v>5968033190</v>
      </c>
      <c r="R23" s="30">
        <v>-883765655</v>
      </c>
    </row>
    <row r="24" spans="2:18" ht="21.75" customHeight="1" x14ac:dyDescent="0.55000000000000004">
      <c r="B24" s="4" t="s">
        <v>16</v>
      </c>
      <c r="D24" s="30">
        <v>1505534</v>
      </c>
      <c r="F24" s="30">
        <v>7309277539</v>
      </c>
      <c r="H24" s="30">
        <v>5412727721</v>
      </c>
      <c r="J24" s="30">
        <v>1896549818</v>
      </c>
      <c r="L24" s="30">
        <v>1505534</v>
      </c>
      <c r="N24" s="30">
        <v>7309277539</v>
      </c>
      <c r="P24" s="30">
        <v>8442737797</v>
      </c>
      <c r="R24" s="30">
        <v>-1133460257</v>
      </c>
    </row>
    <row r="25" spans="2:18" ht="21.75" customHeight="1" x14ac:dyDescent="0.55000000000000004">
      <c r="B25" s="4" t="s">
        <v>17</v>
      </c>
      <c r="D25" s="30">
        <v>250368</v>
      </c>
      <c r="F25" s="30">
        <v>5363327589</v>
      </c>
      <c r="H25" s="30">
        <v>6323997867</v>
      </c>
      <c r="J25" s="30">
        <v>-960670277</v>
      </c>
      <c r="L25" s="30">
        <v>250368</v>
      </c>
      <c r="N25" s="30">
        <v>5363327589</v>
      </c>
      <c r="P25" s="30">
        <v>7130363592</v>
      </c>
      <c r="R25" s="30">
        <v>-1767036002</v>
      </c>
    </row>
    <row r="26" spans="2:18" ht="21.75" customHeight="1" x14ac:dyDescent="0.55000000000000004">
      <c r="B26" s="4" t="s">
        <v>138</v>
      </c>
      <c r="D26" s="30">
        <v>540000</v>
      </c>
      <c r="F26" s="30">
        <v>4042006110</v>
      </c>
      <c r="H26" s="30">
        <v>4111788420</v>
      </c>
      <c r="J26" s="30">
        <v>-69782310</v>
      </c>
      <c r="L26" s="30">
        <v>540000</v>
      </c>
      <c r="N26" s="30">
        <v>4042006110</v>
      </c>
      <c r="P26" s="30">
        <v>6026497372</v>
      </c>
      <c r="R26" s="30">
        <v>-1984491262</v>
      </c>
    </row>
    <row r="27" spans="2:18" ht="21.75" customHeight="1" x14ac:dyDescent="0.55000000000000004">
      <c r="D27" s="30"/>
      <c r="F27" s="30"/>
      <c r="H27" s="30"/>
      <c r="J27" s="30"/>
      <c r="L27" s="30"/>
      <c r="N27" s="30"/>
      <c r="P27" s="30"/>
      <c r="R27" s="30"/>
    </row>
    <row r="28" spans="2:18" ht="21.75" thickBot="1" x14ac:dyDescent="0.6">
      <c r="B28" s="53" t="s">
        <v>87</v>
      </c>
      <c r="D28" s="54">
        <f>SUM(D10:D26)</f>
        <v>4271903</v>
      </c>
      <c r="F28" s="54">
        <f>SUM(F10:F26)</f>
        <v>109026872751</v>
      </c>
      <c r="H28" s="54">
        <f>SUM(H10:H26)</f>
        <v>107069217439</v>
      </c>
      <c r="J28" s="54">
        <f>SUM(J10:J26)</f>
        <v>1957655321</v>
      </c>
      <c r="L28" s="54">
        <f>SUM(L10:L26)</f>
        <v>4271903</v>
      </c>
      <c r="N28" s="54">
        <f>SUM(N10:N26)</f>
        <v>109026872751</v>
      </c>
      <c r="P28" s="54">
        <f>SUM(P10:P26)</f>
        <v>114773161848</v>
      </c>
      <c r="R28" s="54">
        <f>SUM(R10:R26)</f>
        <v>-5746289091</v>
      </c>
    </row>
    <row r="29" spans="2:18" ht="21.75" thickTop="1" x14ac:dyDescent="0.55000000000000004"/>
    <row r="30" spans="2:18" ht="30" x14ac:dyDescent="0.75">
      <c r="J30" s="67">
        <v>12</v>
      </c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8"/>
  <sheetViews>
    <sheetView rightToLeft="1" view="pageBreakPreview" topLeftCell="A4" zoomScale="60" zoomScaleNormal="100" workbookViewId="0">
      <selection activeCell="R36" sqref="B36:R3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 x14ac:dyDescent="0.55000000000000004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6" spans="2:28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1</v>
      </c>
      <c r="D8" s="109" t="s">
        <v>51</v>
      </c>
      <c r="E8" s="109" t="s">
        <v>51</v>
      </c>
      <c r="F8" s="109" t="s">
        <v>51</v>
      </c>
      <c r="G8" s="109" t="s">
        <v>51</v>
      </c>
      <c r="H8" s="109" t="s">
        <v>51</v>
      </c>
      <c r="I8" s="109" t="s">
        <v>51</v>
      </c>
      <c r="J8" s="109" t="s">
        <v>51</v>
      </c>
      <c r="L8" s="109" t="s">
        <v>52</v>
      </c>
      <c r="M8" s="109" t="s">
        <v>52</v>
      </c>
      <c r="N8" s="109" t="s">
        <v>52</v>
      </c>
      <c r="O8" s="109" t="s">
        <v>52</v>
      </c>
      <c r="P8" s="109" t="s">
        <v>52</v>
      </c>
      <c r="Q8" s="109" t="s">
        <v>52</v>
      </c>
      <c r="R8" s="109" t="s">
        <v>52</v>
      </c>
    </row>
    <row r="9" spans="2:28" s="4" customFormat="1" ht="63" customHeight="1" x14ac:dyDescent="0.55000000000000004">
      <c r="B9" s="132" t="s">
        <v>1</v>
      </c>
      <c r="D9" s="112" t="s">
        <v>5</v>
      </c>
      <c r="E9" s="51"/>
      <c r="F9" s="112" t="s">
        <v>67</v>
      </c>
      <c r="G9" s="51"/>
      <c r="H9" s="112" t="s">
        <v>68</v>
      </c>
      <c r="I9" s="51"/>
      <c r="J9" s="112" t="s">
        <v>70</v>
      </c>
      <c r="L9" s="112" t="s">
        <v>5</v>
      </c>
      <c r="M9" s="51"/>
      <c r="N9" s="112" t="s">
        <v>67</v>
      </c>
      <c r="O9" s="51"/>
      <c r="P9" s="112" t="s">
        <v>68</v>
      </c>
      <c r="Q9" s="51"/>
      <c r="R9" s="112" t="s">
        <v>70</v>
      </c>
    </row>
    <row r="10" spans="2:28" x14ac:dyDescent="0.55000000000000004">
      <c r="B10" s="47" t="s">
        <v>65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129</v>
      </c>
      <c r="D11" s="3">
        <v>22100</v>
      </c>
      <c r="F11" s="3">
        <v>14028817817</v>
      </c>
      <c r="H11" s="3">
        <v>12879143651</v>
      </c>
      <c r="J11" s="3">
        <v>1149674166</v>
      </c>
      <c r="L11" s="3">
        <v>22300</v>
      </c>
      <c r="N11" s="3">
        <v>14155894782</v>
      </c>
      <c r="P11" s="3">
        <v>12992659073</v>
      </c>
      <c r="R11" s="3">
        <v>1163235709</v>
      </c>
    </row>
    <row r="12" spans="2:28" x14ac:dyDescent="0.55000000000000004">
      <c r="B12" s="2" t="s">
        <v>108</v>
      </c>
      <c r="D12" s="3">
        <v>59600</v>
      </c>
      <c r="F12" s="3">
        <v>57563164787</v>
      </c>
      <c r="H12" s="3">
        <v>56614772967</v>
      </c>
      <c r="J12" s="3">
        <v>948391820</v>
      </c>
      <c r="L12" s="3">
        <v>61100</v>
      </c>
      <c r="N12" s="3">
        <v>58987906507</v>
      </c>
      <c r="P12" s="3">
        <v>58039514687</v>
      </c>
      <c r="R12" s="3">
        <v>948391820</v>
      </c>
    </row>
    <row r="13" spans="2:28" x14ac:dyDescent="0.55000000000000004">
      <c r="B13" s="2" t="s">
        <v>105</v>
      </c>
      <c r="D13" s="3">
        <v>14000</v>
      </c>
      <c r="F13" s="3">
        <v>9179910846</v>
      </c>
      <c r="H13" s="3">
        <v>9065029885</v>
      </c>
      <c r="J13" s="3">
        <v>114880961</v>
      </c>
      <c r="L13" s="3">
        <v>37200</v>
      </c>
      <c r="N13" s="3">
        <v>24165285268</v>
      </c>
      <c r="P13" s="3">
        <v>23363468649</v>
      </c>
      <c r="R13" s="3">
        <v>801816619</v>
      </c>
    </row>
    <row r="14" spans="2:28" x14ac:dyDescent="0.55000000000000004">
      <c r="B14" s="2" t="s">
        <v>140</v>
      </c>
      <c r="D14" s="3">
        <v>5900</v>
      </c>
      <c r="F14" s="3">
        <v>3669075875</v>
      </c>
      <c r="H14" s="3">
        <v>3593945794</v>
      </c>
      <c r="J14" s="3">
        <v>75130081</v>
      </c>
      <c r="L14" s="3">
        <v>29900</v>
      </c>
      <c r="N14" s="3">
        <v>18394462443</v>
      </c>
      <c r="P14" s="3">
        <v>17694612192</v>
      </c>
      <c r="R14" s="3">
        <v>699850251</v>
      </c>
    </row>
    <row r="15" spans="2:28" x14ac:dyDescent="0.55000000000000004">
      <c r="B15" s="2" t="s">
        <v>103</v>
      </c>
      <c r="D15" s="3">
        <v>18100</v>
      </c>
      <c r="F15" s="3">
        <v>11677993982</v>
      </c>
      <c r="H15" s="3">
        <v>11541571680</v>
      </c>
      <c r="J15" s="3">
        <v>136422302</v>
      </c>
      <c r="L15" s="3">
        <v>42800</v>
      </c>
      <c r="N15" s="3">
        <v>27475170229</v>
      </c>
      <c r="P15" s="3">
        <v>26788459115</v>
      </c>
      <c r="R15" s="3">
        <v>686711114</v>
      </c>
    </row>
    <row r="16" spans="2:28" x14ac:dyDescent="0.55000000000000004">
      <c r="B16" s="2" t="s">
        <v>71</v>
      </c>
      <c r="D16" s="3">
        <v>0</v>
      </c>
      <c r="F16" s="3">
        <v>0</v>
      </c>
      <c r="H16" s="3">
        <v>0</v>
      </c>
      <c r="J16" s="3">
        <v>0</v>
      </c>
      <c r="L16" s="3">
        <v>107000</v>
      </c>
      <c r="N16" s="3">
        <v>4013526597</v>
      </c>
      <c r="P16" s="3">
        <v>3456808875</v>
      </c>
      <c r="R16" s="3">
        <v>556717722</v>
      </c>
    </row>
    <row r="17" spans="2:18" x14ac:dyDescent="0.55000000000000004">
      <c r="B17" s="2" t="s">
        <v>191</v>
      </c>
      <c r="D17" s="3">
        <v>35900</v>
      </c>
      <c r="F17" s="3">
        <v>35355090731</v>
      </c>
      <c r="H17" s="3">
        <v>34909878000</v>
      </c>
      <c r="J17" s="3">
        <v>445212731</v>
      </c>
      <c r="L17" s="3">
        <v>35900</v>
      </c>
      <c r="N17" s="3">
        <v>35355090731</v>
      </c>
      <c r="P17" s="3">
        <v>34909878000</v>
      </c>
      <c r="R17" s="3">
        <v>445212731</v>
      </c>
    </row>
    <row r="18" spans="2:18" x14ac:dyDescent="0.55000000000000004">
      <c r="B18" s="2" t="s">
        <v>133</v>
      </c>
      <c r="D18" s="3">
        <v>0</v>
      </c>
      <c r="F18" s="3">
        <v>0</v>
      </c>
      <c r="H18" s="3">
        <v>0</v>
      </c>
      <c r="J18" s="3">
        <v>0</v>
      </c>
      <c r="L18" s="3">
        <v>38763</v>
      </c>
      <c r="N18" s="3">
        <v>3052918905</v>
      </c>
      <c r="P18" s="3">
        <v>2638696023</v>
      </c>
      <c r="R18" s="3">
        <v>414222882</v>
      </c>
    </row>
    <row r="19" spans="2:18" x14ac:dyDescent="0.55000000000000004">
      <c r="B19" s="2" t="s">
        <v>107</v>
      </c>
      <c r="D19" s="3">
        <v>0</v>
      </c>
      <c r="F19" s="3">
        <v>0</v>
      </c>
      <c r="H19" s="3">
        <v>0</v>
      </c>
      <c r="J19" s="3">
        <v>0</v>
      </c>
      <c r="L19" s="3">
        <v>6000</v>
      </c>
      <c r="N19" s="3">
        <v>3820307445</v>
      </c>
      <c r="P19" s="3">
        <v>3471805522</v>
      </c>
      <c r="R19" s="3">
        <v>348501923</v>
      </c>
    </row>
    <row r="20" spans="2:18" x14ac:dyDescent="0.55000000000000004">
      <c r="B20" s="2" t="s">
        <v>173</v>
      </c>
      <c r="D20" s="3">
        <v>0</v>
      </c>
      <c r="F20" s="3">
        <v>0</v>
      </c>
      <c r="H20" s="3">
        <v>0</v>
      </c>
      <c r="J20" s="3">
        <v>0</v>
      </c>
      <c r="L20" s="3">
        <v>8820</v>
      </c>
      <c r="N20" s="3">
        <v>8820000000</v>
      </c>
      <c r="P20" s="3">
        <v>8540621731</v>
      </c>
      <c r="R20" s="3">
        <v>279378269</v>
      </c>
    </row>
    <row r="21" spans="2:18" x14ac:dyDescent="0.55000000000000004">
      <c r="B21" s="2" t="s">
        <v>179</v>
      </c>
      <c r="D21" s="3">
        <v>310460</v>
      </c>
      <c r="F21" s="3">
        <v>5875982457</v>
      </c>
      <c r="H21" s="3">
        <v>5669219952</v>
      </c>
      <c r="J21" s="3">
        <v>206762505</v>
      </c>
      <c r="L21" s="3">
        <v>310460</v>
      </c>
      <c r="N21" s="3">
        <v>5875982457</v>
      </c>
      <c r="P21" s="3">
        <v>5669219952</v>
      </c>
      <c r="R21" s="3">
        <v>206762505</v>
      </c>
    </row>
    <row r="22" spans="2:18" x14ac:dyDescent="0.55000000000000004">
      <c r="B22" s="2" t="s">
        <v>15</v>
      </c>
      <c r="D22" s="3">
        <v>1024</v>
      </c>
      <c r="F22" s="3">
        <v>18454660</v>
      </c>
      <c r="H22" s="3">
        <v>21905316</v>
      </c>
      <c r="J22" s="3">
        <v>-3450656</v>
      </c>
      <c r="L22" s="3">
        <v>206830</v>
      </c>
      <c r="N22" s="3">
        <v>4540053514</v>
      </c>
      <c r="P22" s="3">
        <v>4424498259</v>
      </c>
      <c r="R22" s="3">
        <v>115555255</v>
      </c>
    </row>
    <row r="23" spans="2:18" x14ac:dyDescent="0.55000000000000004">
      <c r="B23" s="2" t="s">
        <v>193</v>
      </c>
      <c r="D23" s="3">
        <v>5000</v>
      </c>
      <c r="F23" s="3">
        <v>4306219357</v>
      </c>
      <c r="H23" s="3">
        <v>4202011475</v>
      </c>
      <c r="J23" s="3">
        <v>104207882</v>
      </c>
      <c r="L23" s="3">
        <v>5000</v>
      </c>
      <c r="N23" s="3">
        <v>4306219357</v>
      </c>
      <c r="P23" s="3">
        <v>4202011475</v>
      </c>
      <c r="R23" s="3">
        <v>104207882</v>
      </c>
    </row>
    <row r="24" spans="2:18" x14ac:dyDescent="0.55000000000000004">
      <c r="B24" s="2" t="s">
        <v>174</v>
      </c>
      <c r="D24" s="3">
        <v>0</v>
      </c>
      <c r="F24" s="3">
        <v>0</v>
      </c>
      <c r="H24" s="3">
        <v>0</v>
      </c>
      <c r="J24" s="3">
        <v>0</v>
      </c>
      <c r="L24" s="3">
        <v>6170</v>
      </c>
      <c r="N24" s="3">
        <v>5816107488</v>
      </c>
      <c r="P24" s="3">
        <v>5742858718</v>
      </c>
      <c r="R24" s="3">
        <v>73248770</v>
      </c>
    </row>
    <row r="25" spans="2:18" x14ac:dyDescent="0.55000000000000004">
      <c r="B25" s="2" t="s">
        <v>175</v>
      </c>
      <c r="D25" s="3">
        <v>0</v>
      </c>
      <c r="F25" s="3">
        <v>0</v>
      </c>
      <c r="H25" s="3">
        <v>0</v>
      </c>
      <c r="J25" s="3">
        <v>0</v>
      </c>
      <c r="L25" s="3">
        <v>150000</v>
      </c>
      <c r="N25" s="3">
        <v>3580071108</v>
      </c>
      <c r="P25" s="3">
        <v>3521919150</v>
      </c>
      <c r="R25" s="3">
        <v>58151958</v>
      </c>
    </row>
    <row r="26" spans="2:18" x14ac:dyDescent="0.55000000000000004">
      <c r="B26" s="2" t="s">
        <v>145</v>
      </c>
      <c r="D26" s="3">
        <v>0</v>
      </c>
      <c r="F26" s="3">
        <v>0</v>
      </c>
      <c r="H26" s="3">
        <v>0</v>
      </c>
      <c r="J26" s="3">
        <v>0</v>
      </c>
      <c r="L26" s="3">
        <v>6700</v>
      </c>
      <c r="N26" s="3">
        <v>4466905234</v>
      </c>
      <c r="P26" s="3">
        <v>4445419566</v>
      </c>
      <c r="R26" s="3">
        <v>21485668</v>
      </c>
    </row>
    <row r="27" spans="2:18" x14ac:dyDescent="0.55000000000000004">
      <c r="B27" s="2" t="s">
        <v>139</v>
      </c>
      <c r="D27" s="3">
        <v>0</v>
      </c>
      <c r="F27" s="3">
        <v>0</v>
      </c>
      <c r="H27" s="3">
        <v>0</v>
      </c>
      <c r="J27" s="3">
        <v>0</v>
      </c>
      <c r="L27" s="3">
        <v>1900</v>
      </c>
      <c r="N27" s="3">
        <v>1900000000</v>
      </c>
      <c r="P27" s="3">
        <v>1881720995</v>
      </c>
      <c r="R27" s="3">
        <v>18279005</v>
      </c>
    </row>
    <row r="28" spans="2:18" x14ac:dyDescent="0.55000000000000004">
      <c r="B28" s="2" t="s">
        <v>176</v>
      </c>
      <c r="D28" s="3">
        <v>0</v>
      </c>
      <c r="F28" s="3">
        <v>0</v>
      </c>
      <c r="H28" s="3">
        <v>0</v>
      </c>
      <c r="J28" s="3">
        <v>0</v>
      </c>
      <c r="L28" s="3">
        <v>24261</v>
      </c>
      <c r="N28" s="3">
        <v>99290662</v>
      </c>
      <c r="P28" s="3">
        <v>85276463</v>
      </c>
      <c r="R28" s="3">
        <v>14014199</v>
      </c>
    </row>
    <row r="29" spans="2:18" x14ac:dyDescent="0.55000000000000004">
      <c r="B29" s="2" t="s">
        <v>200</v>
      </c>
      <c r="D29" s="3">
        <v>0</v>
      </c>
      <c r="F29" s="3">
        <v>0</v>
      </c>
      <c r="H29" s="3">
        <v>0</v>
      </c>
      <c r="J29" s="3">
        <v>0</v>
      </c>
      <c r="L29" s="3">
        <v>3700</v>
      </c>
      <c r="N29" s="3">
        <v>2546802317</v>
      </c>
      <c r="P29" s="3">
        <v>2543533925</v>
      </c>
      <c r="R29" s="3">
        <v>3268392</v>
      </c>
    </row>
    <row r="30" spans="2:18" x14ac:dyDescent="0.55000000000000004">
      <c r="B30" s="2" t="s">
        <v>199</v>
      </c>
      <c r="D30" s="3">
        <v>0</v>
      </c>
      <c r="F30" s="3">
        <v>0</v>
      </c>
      <c r="H30" s="3">
        <v>0</v>
      </c>
      <c r="J30" s="3">
        <v>0</v>
      </c>
      <c r="L30" s="3">
        <v>500</v>
      </c>
      <c r="N30" s="3">
        <v>336630978</v>
      </c>
      <c r="P30" s="3">
        <v>336103907</v>
      </c>
      <c r="R30" s="3">
        <v>527071</v>
      </c>
    </row>
    <row r="31" spans="2:18" x14ac:dyDescent="0.55000000000000004">
      <c r="B31" s="2" t="s">
        <v>180</v>
      </c>
      <c r="D31" s="3">
        <v>0</v>
      </c>
      <c r="F31" s="3">
        <v>0</v>
      </c>
      <c r="H31" s="3">
        <v>0</v>
      </c>
      <c r="J31" s="3">
        <v>0</v>
      </c>
      <c r="L31" s="3">
        <v>700</v>
      </c>
      <c r="N31" s="3">
        <v>420833712</v>
      </c>
      <c r="P31" s="3">
        <v>420573213</v>
      </c>
      <c r="R31" s="3">
        <v>260499</v>
      </c>
    </row>
    <row r="32" spans="2:18" x14ac:dyDescent="0.55000000000000004">
      <c r="B32" s="2" t="s">
        <v>196</v>
      </c>
      <c r="D32" s="3">
        <v>4000</v>
      </c>
      <c r="F32" s="3">
        <v>2457332532</v>
      </c>
      <c r="H32" s="3">
        <v>2468447324</v>
      </c>
      <c r="J32" s="3">
        <v>-11114792</v>
      </c>
      <c r="L32" s="3">
        <v>4100</v>
      </c>
      <c r="N32" s="3">
        <v>2519021350</v>
      </c>
      <c r="P32" s="3">
        <v>2530158507</v>
      </c>
      <c r="R32" s="3">
        <v>-11137157</v>
      </c>
    </row>
    <row r="33" spans="2:18" x14ac:dyDescent="0.55000000000000004">
      <c r="B33" s="2" t="s">
        <v>13</v>
      </c>
      <c r="D33" s="3">
        <v>0</v>
      </c>
      <c r="F33" s="3">
        <v>0</v>
      </c>
      <c r="H33" s="3">
        <v>0</v>
      </c>
      <c r="J33" s="3">
        <v>0</v>
      </c>
      <c r="L33" s="3">
        <v>40327</v>
      </c>
      <c r="N33" s="3">
        <v>463435874</v>
      </c>
      <c r="P33" s="3">
        <v>480242911</v>
      </c>
      <c r="R33" s="3">
        <v>-16807037</v>
      </c>
    </row>
    <row r="34" spans="2:18" x14ac:dyDescent="0.55000000000000004">
      <c r="B34" s="2" t="s">
        <v>16</v>
      </c>
      <c r="D34" s="3">
        <v>3400000</v>
      </c>
      <c r="F34" s="3">
        <v>16682147262</v>
      </c>
      <c r="H34" s="3">
        <v>19066529563</v>
      </c>
      <c r="J34" s="3">
        <v>-2384382301</v>
      </c>
      <c r="L34" s="3">
        <v>3400000</v>
      </c>
      <c r="N34" s="3">
        <v>16682147262</v>
      </c>
      <c r="P34" s="3">
        <v>19066529563</v>
      </c>
      <c r="R34" s="3">
        <v>-2384382301</v>
      </c>
    </row>
    <row r="35" spans="2:18" x14ac:dyDescent="0.55000000000000004">
      <c r="D35" s="3"/>
      <c r="F35" s="3"/>
      <c r="H35" s="3"/>
      <c r="J35" s="3"/>
      <c r="L35" s="3"/>
      <c r="N35" s="3"/>
      <c r="P35" s="3"/>
      <c r="R35" s="3"/>
    </row>
    <row r="36" spans="2:18" ht="21.75" thickBot="1" x14ac:dyDescent="0.6">
      <c r="B36" s="33" t="s">
        <v>87</v>
      </c>
      <c r="D36" s="10">
        <f>SUM(D10:D34)</f>
        <v>3876084</v>
      </c>
      <c r="F36" s="10">
        <f>SUM(F10:F34)</f>
        <v>160814190306</v>
      </c>
      <c r="H36" s="10">
        <f>SUM(H10:H34)</f>
        <v>160032455607</v>
      </c>
      <c r="J36" s="10">
        <f>SUM(J10:J34)</f>
        <v>781734699</v>
      </c>
      <c r="L36" s="10">
        <f>SUM(L10:L34)</f>
        <v>4971719</v>
      </c>
      <c r="N36" s="10">
        <f>SUM(N10:N34)</f>
        <v>259977809606</v>
      </c>
      <c r="P36" s="10">
        <f>SUM(P10:P34)</f>
        <v>253892650279</v>
      </c>
      <c r="R36" s="10">
        <f>SUM(R10:R34)</f>
        <v>6085159327</v>
      </c>
    </row>
    <row r="37" spans="2:18" ht="21.75" thickTop="1" x14ac:dyDescent="0.55000000000000004"/>
    <row r="38" spans="2:18" ht="26.25" x14ac:dyDescent="0.65">
      <c r="J38" s="28">
        <v>13</v>
      </c>
    </row>
  </sheetData>
  <sortState xmlns:xlrd2="http://schemas.microsoft.com/office/spreadsheetml/2017/richdata2" ref="B10:R34">
    <sortCondition descending="1" ref="R10:R3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zoomScale="60" zoomScaleNormal="100" workbookViewId="0">
      <selection activeCell="A27" sqref="A27:XFD3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7"/>
      <c r="R2" s="17"/>
      <c r="S2" s="17"/>
      <c r="T2" s="17"/>
      <c r="U2" s="17"/>
    </row>
    <row r="3" spans="2:28" ht="30" x14ac:dyDescent="0.6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7"/>
      <c r="R3" s="17"/>
    </row>
    <row r="4" spans="2:28" ht="30" x14ac:dyDescent="0.6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7"/>
      <c r="R4" s="17"/>
    </row>
    <row r="6" spans="2:28" s="2" customFormat="1" ht="30" x14ac:dyDescent="0.55000000000000004">
      <c r="B6" s="14" t="s">
        <v>126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10" t="s">
        <v>53</v>
      </c>
      <c r="D7" s="111" t="s">
        <v>51</v>
      </c>
      <c r="E7" s="111" t="s">
        <v>51</v>
      </c>
      <c r="F7" s="111" t="s">
        <v>51</v>
      </c>
      <c r="G7" s="111" t="s">
        <v>51</v>
      </c>
      <c r="H7" s="111" t="s">
        <v>51</v>
      </c>
      <c r="I7" s="111" t="s">
        <v>51</v>
      </c>
      <c r="J7" s="111" t="s">
        <v>51</v>
      </c>
      <c r="L7" s="111" t="s">
        <v>52</v>
      </c>
      <c r="M7" s="111" t="s">
        <v>52</v>
      </c>
      <c r="N7" s="111" t="s">
        <v>52</v>
      </c>
      <c r="O7" s="111" t="s">
        <v>52</v>
      </c>
      <c r="P7" s="111" t="s">
        <v>52</v>
      </c>
      <c r="Q7" s="111" t="s">
        <v>52</v>
      </c>
      <c r="R7" s="111" t="s">
        <v>52</v>
      </c>
    </row>
    <row r="8" spans="2:28" s="57" customFormat="1" ht="63" customHeight="1" x14ac:dyDescent="0.75">
      <c r="B8" s="110" t="s">
        <v>53</v>
      </c>
      <c r="D8" s="144" t="s">
        <v>76</v>
      </c>
      <c r="E8" s="58"/>
      <c r="F8" s="144" t="s">
        <v>73</v>
      </c>
      <c r="G8" s="58"/>
      <c r="H8" s="144" t="s">
        <v>74</v>
      </c>
      <c r="I8" s="58"/>
      <c r="J8" s="144" t="s">
        <v>77</v>
      </c>
      <c r="L8" s="144" t="s">
        <v>76</v>
      </c>
      <c r="M8" s="58"/>
      <c r="N8" s="144" t="s">
        <v>73</v>
      </c>
      <c r="O8" s="58"/>
      <c r="P8" s="144" t="s">
        <v>74</v>
      </c>
      <c r="Q8" s="58"/>
      <c r="R8" s="144" t="s">
        <v>77</v>
      </c>
    </row>
    <row r="9" spans="2:28" ht="21.75" x14ac:dyDescent="0.6">
      <c r="B9" s="51" t="s">
        <v>108</v>
      </c>
      <c r="C9" s="4"/>
      <c r="D9" s="59">
        <v>709546982</v>
      </c>
      <c r="E9" s="4"/>
      <c r="F9" s="59">
        <v>0</v>
      </c>
      <c r="G9" s="4"/>
      <c r="H9" s="59">
        <v>948391820</v>
      </c>
      <c r="I9" s="4"/>
      <c r="J9" s="59">
        <v>1657938802</v>
      </c>
      <c r="K9" s="4"/>
      <c r="L9" s="59">
        <v>6177542225</v>
      </c>
      <c r="M9" s="4"/>
      <c r="N9" s="59">
        <v>0</v>
      </c>
      <c r="O9" s="4"/>
      <c r="P9" s="59">
        <v>948391820</v>
      </c>
      <c r="Q9" s="4"/>
      <c r="R9" s="59">
        <v>7125934045</v>
      </c>
    </row>
    <row r="10" spans="2:28" ht="21.75" x14ac:dyDescent="0.6">
      <c r="B10" s="4" t="s">
        <v>191</v>
      </c>
      <c r="C10" s="4"/>
      <c r="D10" s="30">
        <v>435290216</v>
      </c>
      <c r="E10" s="4"/>
      <c r="F10" s="30">
        <v>-14789805</v>
      </c>
      <c r="G10" s="4"/>
      <c r="H10" s="30">
        <v>445212731</v>
      </c>
      <c r="I10" s="4"/>
      <c r="J10" s="30">
        <v>865713142</v>
      </c>
      <c r="K10" s="4"/>
      <c r="L10" s="30">
        <v>810368601</v>
      </c>
      <c r="M10" s="4"/>
      <c r="N10" s="30">
        <v>62007</v>
      </c>
      <c r="O10" s="4"/>
      <c r="P10" s="30">
        <v>445212731</v>
      </c>
      <c r="Q10" s="4"/>
      <c r="R10" s="30">
        <v>1255643339</v>
      </c>
    </row>
    <row r="11" spans="2:28" ht="21.75" x14ac:dyDescent="0.6">
      <c r="B11" s="4" t="s">
        <v>129</v>
      </c>
      <c r="C11" s="4"/>
      <c r="D11" s="30">
        <v>0</v>
      </c>
      <c r="E11" s="4"/>
      <c r="F11" s="30">
        <v>0</v>
      </c>
      <c r="G11" s="4"/>
      <c r="H11" s="30">
        <v>1149674166</v>
      </c>
      <c r="I11" s="4"/>
      <c r="J11" s="30">
        <v>1149674166</v>
      </c>
      <c r="K11" s="4"/>
      <c r="L11" s="30">
        <v>0</v>
      </c>
      <c r="M11" s="4"/>
      <c r="N11" s="30">
        <v>0</v>
      </c>
      <c r="O11" s="4"/>
      <c r="P11" s="30">
        <v>1163235709</v>
      </c>
      <c r="Q11" s="4"/>
      <c r="R11" s="30">
        <v>1163235709</v>
      </c>
    </row>
    <row r="12" spans="2:28" ht="21.75" x14ac:dyDescent="0.6">
      <c r="B12" s="4" t="s">
        <v>188</v>
      </c>
      <c r="C12" s="4"/>
      <c r="D12" s="30">
        <v>523284781</v>
      </c>
      <c r="E12" s="4"/>
      <c r="F12" s="30">
        <v>-115328792</v>
      </c>
      <c r="G12" s="4"/>
      <c r="H12" s="30">
        <v>0</v>
      </c>
      <c r="I12" s="4"/>
      <c r="J12" s="30">
        <v>407955989</v>
      </c>
      <c r="K12" s="4"/>
      <c r="L12" s="30">
        <v>913249302</v>
      </c>
      <c r="M12" s="4"/>
      <c r="N12" s="30">
        <v>110120191</v>
      </c>
      <c r="O12" s="4"/>
      <c r="P12" s="30">
        <v>0</v>
      </c>
      <c r="Q12" s="4"/>
      <c r="R12" s="30">
        <v>1023369493</v>
      </c>
    </row>
    <row r="13" spans="2:28" ht="21.75" x14ac:dyDescent="0.6">
      <c r="B13" s="4" t="s">
        <v>105</v>
      </c>
      <c r="C13" s="4"/>
      <c r="D13" s="30">
        <v>0</v>
      </c>
      <c r="E13" s="4"/>
      <c r="F13" s="30">
        <v>0</v>
      </c>
      <c r="G13" s="4"/>
      <c r="H13" s="30">
        <v>114880961</v>
      </c>
      <c r="I13" s="4"/>
      <c r="J13" s="30">
        <v>114880961</v>
      </c>
      <c r="K13" s="4"/>
      <c r="L13" s="30">
        <v>0</v>
      </c>
      <c r="M13" s="4"/>
      <c r="N13" s="30">
        <v>0</v>
      </c>
      <c r="O13" s="4"/>
      <c r="P13" s="30">
        <v>801816619</v>
      </c>
      <c r="Q13" s="4"/>
      <c r="R13" s="30">
        <v>801816619</v>
      </c>
    </row>
    <row r="14" spans="2:28" ht="21.75" x14ac:dyDescent="0.6">
      <c r="B14" s="4" t="s">
        <v>140</v>
      </c>
      <c r="C14" s="4"/>
      <c r="D14" s="30">
        <v>0</v>
      </c>
      <c r="E14" s="4"/>
      <c r="F14" s="30">
        <v>-86540996</v>
      </c>
      <c r="G14" s="4"/>
      <c r="H14" s="30">
        <v>75130081</v>
      </c>
      <c r="I14" s="4"/>
      <c r="J14" s="30">
        <v>-11410915</v>
      </c>
      <c r="K14" s="4"/>
      <c r="L14" s="30">
        <v>0</v>
      </c>
      <c r="M14" s="4"/>
      <c r="N14" s="30">
        <v>734645</v>
      </c>
      <c r="O14" s="4"/>
      <c r="P14" s="30">
        <v>699850251</v>
      </c>
      <c r="Q14" s="4"/>
      <c r="R14" s="30">
        <v>700584896</v>
      </c>
    </row>
    <row r="15" spans="2:28" ht="21.75" x14ac:dyDescent="0.6">
      <c r="B15" s="4" t="s">
        <v>103</v>
      </c>
      <c r="C15" s="4"/>
      <c r="D15" s="30">
        <v>0</v>
      </c>
      <c r="E15" s="4"/>
      <c r="F15" s="30">
        <v>-163208113</v>
      </c>
      <c r="G15" s="4"/>
      <c r="H15" s="30">
        <v>136422302</v>
      </c>
      <c r="I15" s="4"/>
      <c r="J15" s="30">
        <v>-26785811</v>
      </c>
      <c r="K15" s="4"/>
      <c r="L15" s="30">
        <v>0</v>
      </c>
      <c r="M15" s="4"/>
      <c r="N15" s="30">
        <v>6348</v>
      </c>
      <c r="O15" s="4"/>
      <c r="P15" s="30">
        <v>686711114</v>
      </c>
      <c r="Q15" s="4"/>
      <c r="R15" s="30">
        <v>686717462</v>
      </c>
    </row>
    <row r="16" spans="2:28" ht="21.75" x14ac:dyDescent="0.6">
      <c r="B16" s="4" t="s">
        <v>142</v>
      </c>
      <c r="C16" s="4"/>
      <c r="D16" s="30">
        <v>84167876</v>
      </c>
      <c r="E16" s="4"/>
      <c r="F16" s="30">
        <v>0</v>
      </c>
      <c r="G16" s="4"/>
      <c r="H16" s="30">
        <v>0</v>
      </c>
      <c r="I16" s="4"/>
      <c r="J16" s="30">
        <v>84167876</v>
      </c>
      <c r="K16" s="4"/>
      <c r="L16" s="30">
        <v>455781672</v>
      </c>
      <c r="M16" s="4"/>
      <c r="N16" s="30">
        <v>-2078211</v>
      </c>
      <c r="O16" s="4"/>
      <c r="P16" s="30">
        <v>0</v>
      </c>
      <c r="Q16" s="4"/>
      <c r="R16" s="30">
        <v>453703461</v>
      </c>
    </row>
    <row r="17" spans="2:18" ht="21.75" x14ac:dyDescent="0.6">
      <c r="B17" s="4" t="s">
        <v>193</v>
      </c>
      <c r="C17" s="4"/>
      <c r="D17" s="30">
        <v>0</v>
      </c>
      <c r="E17" s="4"/>
      <c r="F17" s="30">
        <v>109553368</v>
      </c>
      <c r="G17" s="4"/>
      <c r="H17" s="30">
        <v>104207882</v>
      </c>
      <c r="I17" s="4"/>
      <c r="J17" s="30">
        <v>213761250</v>
      </c>
      <c r="K17" s="4"/>
      <c r="L17" s="30">
        <v>0</v>
      </c>
      <c r="M17" s="4"/>
      <c r="N17" s="30">
        <v>268179793</v>
      </c>
      <c r="O17" s="4"/>
      <c r="P17" s="30">
        <v>104207882</v>
      </c>
      <c r="Q17" s="4"/>
      <c r="R17" s="30">
        <v>372387675</v>
      </c>
    </row>
    <row r="18" spans="2:18" ht="21.75" x14ac:dyDescent="0.6">
      <c r="B18" s="4" t="s">
        <v>107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348501923</v>
      </c>
      <c r="Q18" s="4"/>
      <c r="R18" s="30">
        <v>348501923</v>
      </c>
    </row>
    <row r="19" spans="2:18" ht="21.75" x14ac:dyDescent="0.6">
      <c r="B19" s="4" t="s">
        <v>173</v>
      </c>
      <c r="C19" s="4"/>
      <c r="D19" s="30">
        <v>0</v>
      </c>
      <c r="E19" s="4"/>
      <c r="F19" s="30">
        <v>0</v>
      </c>
      <c r="G19" s="4"/>
      <c r="H19" s="30">
        <v>0</v>
      </c>
      <c r="I19" s="4"/>
      <c r="J19" s="30">
        <v>0</v>
      </c>
      <c r="K19" s="4"/>
      <c r="L19" s="30">
        <v>0</v>
      </c>
      <c r="M19" s="4"/>
      <c r="N19" s="30">
        <v>0</v>
      </c>
      <c r="O19" s="4"/>
      <c r="P19" s="30">
        <v>279378269</v>
      </c>
      <c r="Q19" s="4"/>
      <c r="R19" s="30">
        <v>279378269</v>
      </c>
    </row>
    <row r="20" spans="2:18" ht="21.75" x14ac:dyDescent="0.6">
      <c r="B20" s="4" t="s">
        <v>174</v>
      </c>
      <c r="C20" s="4"/>
      <c r="D20" s="30">
        <v>0</v>
      </c>
      <c r="E20" s="4"/>
      <c r="F20" s="30">
        <v>0</v>
      </c>
      <c r="G20" s="4"/>
      <c r="H20" s="30">
        <v>0</v>
      </c>
      <c r="I20" s="4"/>
      <c r="J20" s="30">
        <v>0</v>
      </c>
      <c r="K20" s="4"/>
      <c r="L20" s="30">
        <v>0</v>
      </c>
      <c r="M20" s="4"/>
      <c r="N20" s="30">
        <v>0</v>
      </c>
      <c r="O20" s="4"/>
      <c r="P20" s="30">
        <v>73248770</v>
      </c>
      <c r="Q20" s="4"/>
      <c r="R20" s="30">
        <v>73248770</v>
      </c>
    </row>
    <row r="21" spans="2:18" ht="21.75" x14ac:dyDescent="0.6">
      <c r="B21" s="4" t="s">
        <v>145</v>
      </c>
      <c r="C21" s="4"/>
      <c r="D21" s="30">
        <v>0</v>
      </c>
      <c r="E21" s="4"/>
      <c r="F21" s="30">
        <v>0</v>
      </c>
      <c r="G21" s="4"/>
      <c r="H21" s="30">
        <v>0</v>
      </c>
      <c r="I21" s="4"/>
      <c r="J21" s="30">
        <v>0</v>
      </c>
      <c r="K21" s="4"/>
      <c r="L21" s="30">
        <v>0</v>
      </c>
      <c r="M21" s="4"/>
      <c r="N21" s="30">
        <v>0</v>
      </c>
      <c r="O21" s="4"/>
      <c r="P21" s="30">
        <v>21485668</v>
      </c>
      <c r="Q21" s="4"/>
      <c r="R21" s="30">
        <v>21485668</v>
      </c>
    </row>
    <row r="22" spans="2:18" ht="21.75" x14ac:dyDescent="0.6">
      <c r="B22" s="4" t="s">
        <v>139</v>
      </c>
      <c r="C22" s="4"/>
      <c r="D22" s="30">
        <v>0</v>
      </c>
      <c r="E22" s="4"/>
      <c r="F22" s="30">
        <v>0</v>
      </c>
      <c r="G22" s="4"/>
      <c r="H22" s="30">
        <v>0</v>
      </c>
      <c r="I22" s="4"/>
      <c r="J22" s="30">
        <v>0</v>
      </c>
      <c r="K22" s="4"/>
      <c r="L22" s="30">
        <v>0</v>
      </c>
      <c r="M22" s="4"/>
      <c r="N22" s="30">
        <v>0</v>
      </c>
      <c r="O22" s="4"/>
      <c r="P22" s="30">
        <v>18279005</v>
      </c>
      <c r="Q22" s="4"/>
      <c r="R22" s="30">
        <v>18279005</v>
      </c>
    </row>
    <row r="23" spans="2:18" ht="21.75" x14ac:dyDescent="0.6">
      <c r="B23" s="4" t="s">
        <v>200</v>
      </c>
      <c r="C23" s="4"/>
      <c r="D23" s="30">
        <v>0</v>
      </c>
      <c r="E23" s="4"/>
      <c r="F23" s="30">
        <v>0</v>
      </c>
      <c r="G23" s="4"/>
      <c r="H23" s="30">
        <v>0</v>
      </c>
      <c r="I23" s="4"/>
      <c r="J23" s="30">
        <v>0</v>
      </c>
      <c r="K23" s="4"/>
      <c r="L23" s="30">
        <v>0</v>
      </c>
      <c r="M23" s="4"/>
      <c r="N23" s="30">
        <v>0</v>
      </c>
      <c r="O23" s="4"/>
      <c r="P23" s="30">
        <v>3268392</v>
      </c>
      <c r="Q23" s="4"/>
      <c r="R23" s="30">
        <v>3268392</v>
      </c>
    </row>
    <row r="24" spans="2:18" ht="21.75" x14ac:dyDescent="0.6">
      <c r="B24" s="4" t="s">
        <v>199</v>
      </c>
      <c r="C24" s="4"/>
      <c r="D24" s="30">
        <v>0</v>
      </c>
      <c r="E24" s="4"/>
      <c r="F24" s="30">
        <v>0</v>
      </c>
      <c r="G24" s="4"/>
      <c r="H24" s="30">
        <v>0</v>
      </c>
      <c r="I24" s="4"/>
      <c r="J24" s="30">
        <v>0</v>
      </c>
      <c r="K24" s="4"/>
      <c r="L24" s="30">
        <v>0</v>
      </c>
      <c r="M24" s="4"/>
      <c r="N24" s="30">
        <v>0</v>
      </c>
      <c r="O24" s="4"/>
      <c r="P24" s="30">
        <v>527071</v>
      </c>
      <c r="Q24" s="4"/>
      <c r="R24" s="30">
        <v>527071</v>
      </c>
    </row>
    <row r="25" spans="2:18" ht="21.75" x14ac:dyDescent="0.6">
      <c r="B25" s="4" t="s">
        <v>180</v>
      </c>
      <c r="C25" s="4"/>
      <c r="D25" s="30">
        <v>0</v>
      </c>
      <c r="E25" s="4"/>
      <c r="F25" s="30">
        <v>0</v>
      </c>
      <c r="G25" s="4"/>
      <c r="H25" s="30">
        <v>0</v>
      </c>
      <c r="I25" s="4"/>
      <c r="J25" s="30">
        <v>0</v>
      </c>
      <c r="K25" s="4"/>
      <c r="L25" s="30">
        <v>0</v>
      </c>
      <c r="M25" s="4"/>
      <c r="N25" s="30">
        <v>0</v>
      </c>
      <c r="O25" s="4"/>
      <c r="P25" s="30">
        <v>260499</v>
      </c>
      <c r="Q25" s="4"/>
      <c r="R25" s="30">
        <v>260499</v>
      </c>
    </row>
    <row r="26" spans="2:18" ht="21.75" x14ac:dyDescent="0.6">
      <c r="B26" s="4" t="s">
        <v>196</v>
      </c>
      <c r="C26" s="4"/>
      <c r="D26" s="30">
        <v>0</v>
      </c>
      <c r="E26" s="4"/>
      <c r="F26" s="30">
        <v>-22049191</v>
      </c>
      <c r="G26" s="4"/>
      <c r="H26" s="30">
        <v>-11114792</v>
      </c>
      <c r="I26" s="4"/>
      <c r="J26" s="30">
        <v>-33163983</v>
      </c>
      <c r="K26" s="4"/>
      <c r="L26" s="30">
        <v>0</v>
      </c>
      <c r="M26" s="4"/>
      <c r="N26" s="30">
        <v>-12328577</v>
      </c>
      <c r="O26" s="4"/>
      <c r="P26" s="30">
        <v>-11137157</v>
      </c>
      <c r="Q26" s="4"/>
      <c r="R26" s="30">
        <v>-23465734</v>
      </c>
    </row>
    <row r="27" spans="2:18" ht="21.75" x14ac:dyDescent="0.6">
      <c r="B27" s="4"/>
      <c r="C27" s="4"/>
      <c r="D27" s="30"/>
      <c r="E27" s="4"/>
      <c r="F27" s="30"/>
      <c r="G27" s="4"/>
      <c r="H27" s="30"/>
      <c r="I27" s="4"/>
      <c r="J27" s="30"/>
      <c r="K27" s="4"/>
      <c r="L27" s="30"/>
      <c r="M27" s="4"/>
      <c r="N27" s="30"/>
      <c r="O27" s="4"/>
      <c r="P27" s="30"/>
      <c r="Q27" s="4"/>
      <c r="R27" s="30"/>
    </row>
    <row r="28" spans="2:18" ht="24.75" thickBot="1" x14ac:dyDescent="0.65">
      <c r="B28" s="27" t="s">
        <v>87</v>
      </c>
      <c r="D28" s="10">
        <f>SUM(D9:D26)</f>
        <v>1752289855</v>
      </c>
      <c r="E28" s="2"/>
      <c r="F28" s="10">
        <f>SUM(F9:F26)</f>
        <v>-292363529</v>
      </c>
      <c r="G28" s="2"/>
      <c r="H28" s="10">
        <f>SUM(H9:H26)</f>
        <v>2962805151</v>
      </c>
      <c r="I28" s="2"/>
      <c r="J28" s="10">
        <f>SUM(J9:J26)</f>
        <v>4422731477</v>
      </c>
      <c r="K28" s="2"/>
      <c r="L28" s="10">
        <f>SUM(L9:L26)</f>
        <v>8356941800</v>
      </c>
      <c r="M28" s="2"/>
      <c r="N28" s="10">
        <f>SUM(N9:N26)</f>
        <v>364696196</v>
      </c>
      <c r="O28" s="2"/>
      <c r="P28" s="10">
        <f>SUM(P9:P26)</f>
        <v>5583238566</v>
      </c>
      <c r="Q28" s="2"/>
      <c r="R28" s="10">
        <f>SUM(R9:R26)</f>
        <v>14304876562</v>
      </c>
    </row>
    <row r="29" spans="2:18" ht="21.75" thickTop="1" x14ac:dyDescent="0.6"/>
    <row r="30" spans="2:18" ht="30" x14ac:dyDescent="0.75">
      <c r="J30" s="62">
        <v>14</v>
      </c>
    </row>
  </sheetData>
  <sortState xmlns:xlrd2="http://schemas.microsoft.com/office/spreadsheetml/2017/richdata2" ref="B9:R26">
    <sortCondition descending="1" ref="R9:R2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3"/>
  <sheetViews>
    <sheetView rightToLeft="1" view="pageBreakPreview" zoomScale="60" zoomScaleNormal="100" workbookViewId="0">
      <selection activeCell="B10" sqref="B10:J29"/>
    </sheetView>
  </sheetViews>
  <sheetFormatPr defaultRowHeight="21.75" customHeight="1" x14ac:dyDescent="0.55000000000000004"/>
  <cols>
    <col min="1" max="1" width="3" style="2" customWidth="1"/>
    <col min="2" max="2" width="52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8" ht="31.5" customHeight="1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8" ht="31.5" customHeight="1" x14ac:dyDescent="0.55000000000000004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8" ht="73.5" customHeight="1" x14ac:dyDescent="0.55000000000000004"/>
    <row r="6" spans="2:28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3" t="s">
        <v>78</v>
      </c>
      <c r="C8" s="113" t="s">
        <v>78</v>
      </c>
      <c r="D8" s="113" t="s">
        <v>78</v>
      </c>
      <c r="F8" s="113" t="s">
        <v>51</v>
      </c>
      <c r="G8" s="113" t="s">
        <v>51</v>
      </c>
      <c r="H8" s="113" t="s">
        <v>51</v>
      </c>
      <c r="J8" s="113" t="s">
        <v>52</v>
      </c>
      <c r="K8" s="113" t="s">
        <v>52</v>
      </c>
      <c r="L8" s="113" t="s">
        <v>52</v>
      </c>
    </row>
    <row r="9" spans="2:28" s="46" customFormat="1" ht="50.25" customHeight="1" x14ac:dyDescent="0.6">
      <c r="B9" s="142" t="s">
        <v>79</v>
      </c>
      <c r="D9" s="142" t="s">
        <v>41</v>
      </c>
      <c r="F9" s="142" t="s">
        <v>80</v>
      </c>
      <c r="H9" s="142" t="s">
        <v>81</v>
      </c>
      <c r="J9" s="142" t="s">
        <v>80</v>
      </c>
      <c r="L9" s="142" t="s">
        <v>81</v>
      </c>
    </row>
    <row r="10" spans="2:28" s="4" customFormat="1" ht="21.75" customHeight="1" x14ac:dyDescent="0.55000000000000004">
      <c r="B10" s="51" t="s">
        <v>146</v>
      </c>
      <c r="D10" s="78" t="s">
        <v>58</v>
      </c>
      <c r="F10" s="59">
        <v>0</v>
      </c>
      <c r="H10" s="51" t="s">
        <v>58</v>
      </c>
      <c r="J10" s="59">
        <v>13244514080</v>
      </c>
      <c r="L10" s="51" t="s">
        <v>58</v>
      </c>
    </row>
    <row r="11" spans="2:28" s="4" customFormat="1" ht="21.75" customHeight="1" x14ac:dyDescent="0.55000000000000004">
      <c r="B11" s="4" t="s">
        <v>203</v>
      </c>
      <c r="D11" s="77" t="s">
        <v>58</v>
      </c>
      <c r="F11" s="30">
        <v>2069178084</v>
      </c>
      <c r="H11" s="4" t="s">
        <v>58</v>
      </c>
      <c r="J11" s="30">
        <v>2818767124</v>
      </c>
    </row>
    <row r="12" spans="2:28" s="4" customFormat="1" ht="21.75" customHeight="1" x14ac:dyDescent="0.55000000000000004">
      <c r="B12" s="4" t="s">
        <v>201</v>
      </c>
      <c r="D12" s="77" t="s">
        <v>58</v>
      </c>
      <c r="F12" s="30">
        <v>1888216168</v>
      </c>
      <c r="H12" s="4" t="s">
        <v>58</v>
      </c>
      <c r="J12" s="30">
        <v>2677257256</v>
      </c>
    </row>
    <row r="13" spans="2:28" s="4" customFormat="1" ht="21.75" customHeight="1" x14ac:dyDescent="0.55000000000000004">
      <c r="B13" s="4" t="s">
        <v>205</v>
      </c>
      <c r="D13" s="77" t="s">
        <v>58</v>
      </c>
      <c r="F13" s="30">
        <v>1752191775</v>
      </c>
      <c r="H13" s="4" t="s">
        <v>58</v>
      </c>
      <c r="J13" s="30">
        <v>2501780815</v>
      </c>
    </row>
    <row r="14" spans="2:28" s="4" customFormat="1" ht="21.75" customHeight="1" x14ac:dyDescent="0.55000000000000004">
      <c r="B14" s="4" t="s">
        <v>147</v>
      </c>
      <c r="D14" s="77" t="s">
        <v>58</v>
      </c>
      <c r="F14" s="30">
        <v>0</v>
      </c>
      <c r="H14" s="4" t="s">
        <v>58</v>
      </c>
      <c r="J14" s="30">
        <v>1489757256</v>
      </c>
    </row>
    <row r="15" spans="2:28" s="4" customFormat="1" ht="21.75" customHeight="1" x14ac:dyDescent="0.55000000000000004">
      <c r="B15" s="4" t="s">
        <v>112</v>
      </c>
      <c r="D15" s="77" t="s">
        <v>148</v>
      </c>
      <c r="F15" s="30">
        <v>0</v>
      </c>
      <c r="H15" s="4" t="s">
        <v>58</v>
      </c>
      <c r="J15" s="30">
        <v>1025156210</v>
      </c>
    </row>
    <row r="16" spans="2:28" s="4" customFormat="1" ht="21.75" customHeight="1" x14ac:dyDescent="0.55000000000000004">
      <c r="B16" s="4" t="s">
        <v>149</v>
      </c>
      <c r="D16" s="77" t="s">
        <v>150</v>
      </c>
      <c r="F16" s="30">
        <v>0</v>
      </c>
      <c r="H16" s="4" t="s">
        <v>58</v>
      </c>
      <c r="J16" s="30">
        <v>806295893</v>
      </c>
    </row>
    <row r="17" spans="2:12" s="4" customFormat="1" ht="21.75" customHeight="1" x14ac:dyDescent="0.55000000000000004">
      <c r="B17" s="4" t="s">
        <v>112</v>
      </c>
      <c r="D17" s="77" t="s">
        <v>151</v>
      </c>
      <c r="F17" s="30">
        <v>0</v>
      </c>
      <c r="H17" s="4" t="s">
        <v>58</v>
      </c>
      <c r="J17" s="30">
        <v>291017928</v>
      </c>
    </row>
    <row r="18" spans="2:12" s="4" customFormat="1" ht="21.75" customHeight="1" x14ac:dyDescent="0.55000000000000004">
      <c r="B18" s="4" t="s">
        <v>209</v>
      </c>
      <c r="D18" s="77" t="s">
        <v>58</v>
      </c>
      <c r="F18" s="30">
        <v>0</v>
      </c>
      <c r="H18" s="4" t="s">
        <v>58</v>
      </c>
      <c r="J18" s="30">
        <v>281095890</v>
      </c>
      <c r="L18" s="4" t="s">
        <v>58</v>
      </c>
    </row>
    <row r="19" spans="2:12" s="4" customFormat="1" ht="21.75" customHeight="1" x14ac:dyDescent="0.55000000000000004">
      <c r="B19" s="4" t="s">
        <v>208</v>
      </c>
      <c r="D19" s="77" t="s">
        <v>58</v>
      </c>
      <c r="F19" s="30">
        <v>0</v>
      </c>
      <c r="H19" s="4" t="s">
        <v>58</v>
      </c>
      <c r="J19" s="30">
        <v>234246575</v>
      </c>
      <c r="L19" s="4" t="s">
        <v>58</v>
      </c>
    </row>
    <row r="20" spans="2:12" s="4" customFormat="1" ht="21.75" customHeight="1" x14ac:dyDescent="0.55000000000000004">
      <c r="B20" s="4" t="s">
        <v>116</v>
      </c>
      <c r="D20" s="77" t="s">
        <v>152</v>
      </c>
      <c r="F20" s="30">
        <v>0</v>
      </c>
      <c r="H20" s="4" t="s">
        <v>58</v>
      </c>
      <c r="J20" s="30">
        <v>178898063</v>
      </c>
      <c r="L20" s="4" t="s">
        <v>58</v>
      </c>
    </row>
    <row r="21" spans="2:12" s="4" customFormat="1" ht="21.75" customHeight="1" x14ac:dyDescent="0.55000000000000004">
      <c r="B21" s="4" t="s">
        <v>207</v>
      </c>
      <c r="D21" s="77" t="s">
        <v>58</v>
      </c>
      <c r="F21" s="30">
        <v>0</v>
      </c>
      <c r="H21" s="4" t="s">
        <v>58</v>
      </c>
      <c r="J21" s="30">
        <v>147945204</v>
      </c>
      <c r="L21" s="4" t="s">
        <v>58</v>
      </c>
    </row>
    <row r="22" spans="2:12" s="4" customFormat="1" ht="21.75" customHeight="1" x14ac:dyDescent="0.55000000000000004">
      <c r="B22" s="4" t="s">
        <v>112</v>
      </c>
      <c r="D22" s="77" t="s">
        <v>159</v>
      </c>
      <c r="F22" s="30">
        <v>0</v>
      </c>
      <c r="H22" s="4" t="s">
        <v>58</v>
      </c>
      <c r="J22" s="30">
        <v>23643344</v>
      </c>
      <c r="L22" s="4" t="s">
        <v>58</v>
      </c>
    </row>
    <row r="23" spans="2:12" s="4" customFormat="1" ht="21.75" customHeight="1" x14ac:dyDescent="0.55000000000000004">
      <c r="B23" s="4" t="s">
        <v>116</v>
      </c>
      <c r="D23" s="77" t="s">
        <v>181</v>
      </c>
      <c r="F23" s="30">
        <v>81281</v>
      </c>
      <c r="H23" s="4" t="s">
        <v>58</v>
      </c>
      <c r="J23" s="30">
        <v>2422459</v>
      </c>
      <c r="L23" s="4" t="s">
        <v>58</v>
      </c>
    </row>
    <row r="24" spans="2:12" s="4" customFormat="1" ht="21.75" customHeight="1" x14ac:dyDescent="0.55000000000000004">
      <c r="B24" s="4" t="s">
        <v>117</v>
      </c>
      <c r="D24" s="77" t="s">
        <v>155</v>
      </c>
      <c r="F24" s="30">
        <v>57567</v>
      </c>
      <c r="H24" s="4" t="s">
        <v>58</v>
      </c>
      <c r="J24" s="30">
        <v>398139</v>
      </c>
    </row>
    <row r="25" spans="2:12" s="4" customFormat="1" ht="21.75" customHeight="1" x14ac:dyDescent="0.55000000000000004">
      <c r="B25" s="4" t="s">
        <v>161</v>
      </c>
      <c r="D25" s="77" t="s">
        <v>162</v>
      </c>
      <c r="F25" s="30">
        <v>23572</v>
      </c>
      <c r="H25" s="4" t="s">
        <v>58</v>
      </c>
      <c r="J25" s="30">
        <v>170396</v>
      </c>
      <c r="L25" s="4" t="s">
        <v>58</v>
      </c>
    </row>
    <row r="26" spans="2:12" s="4" customFormat="1" ht="21.75" customHeight="1" x14ac:dyDescent="0.55000000000000004">
      <c r="B26" s="4" t="s">
        <v>112</v>
      </c>
      <c r="D26" s="77" t="s">
        <v>164</v>
      </c>
      <c r="F26" s="30">
        <v>16026</v>
      </c>
      <c r="H26" s="4" t="s">
        <v>58</v>
      </c>
      <c r="J26" s="30">
        <v>137320</v>
      </c>
    </row>
    <row r="27" spans="2:12" s="4" customFormat="1" ht="21.75" customHeight="1" x14ac:dyDescent="0.55000000000000004">
      <c r="B27" s="4" t="s">
        <v>153</v>
      </c>
      <c r="D27" s="77" t="s">
        <v>154</v>
      </c>
      <c r="F27" s="30">
        <v>2502</v>
      </c>
      <c r="H27" s="4" t="s">
        <v>58</v>
      </c>
      <c r="J27" s="30">
        <v>108920</v>
      </c>
      <c r="L27" s="4" t="s">
        <v>58</v>
      </c>
    </row>
    <row r="28" spans="2:12" s="4" customFormat="1" ht="21.75" customHeight="1" x14ac:dyDescent="0.55000000000000004">
      <c r="B28" s="4" t="s">
        <v>212</v>
      </c>
      <c r="D28" s="77" t="s">
        <v>213</v>
      </c>
      <c r="F28" s="30">
        <v>92612</v>
      </c>
      <c r="H28" s="4" t="s">
        <v>58</v>
      </c>
      <c r="J28" s="30">
        <v>92612</v>
      </c>
      <c r="L28" s="4" t="s">
        <v>58</v>
      </c>
    </row>
    <row r="29" spans="2:12" s="4" customFormat="1" ht="21.75" customHeight="1" x14ac:dyDescent="0.55000000000000004">
      <c r="B29" s="4" t="s">
        <v>115</v>
      </c>
      <c r="D29" s="77" t="s">
        <v>165</v>
      </c>
      <c r="F29" s="30">
        <v>0</v>
      </c>
      <c r="H29" s="4" t="s">
        <v>58</v>
      </c>
      <c r="J29" s="30">
        <v>4109</v>
      </c>
      <c r="L29" s="4" t="s">
        <v>58</v>
      </c>
    </row>
    <row r="30" spans="2:12" s="4" customFormat="1" ht="21.75" customHeight="1" x14ac:dyDescent="0.55000000000000004">
      <c r="D30" s="77"/>
      <c r="F30" s="30"/>
      <c r="J30" s="30"/>
    </row>
    <row r="31" spans="2:12" ht="21.75" customHeight="1" thickBot="1" x14ac:dyDescent="0.6">
      <c r="B31" s="140" t="s">
        <v>87</v>
      </c>
      <c r="C31" s="140"/>
      <c r="D31" s="140"/>
      <c r="F31" s="10">
        <f>SUM(F10:F29)</f>
        <v>5709859587</v>
      </c>
      <c r="H31" s="33"/>
      <c r="J31" s="10">
        <f>SUM(J10:J29)</f>
        <v>25723709593</v>
      </c>
      <c r="L31" s="33"/>
    </row>
    <row r="32" spans="2:12" ht="21.75" customHeight="1" thickTop="1" x14ac:dyDescent="0.55000000000000004"/>
    <row r="33" spans="6:6" ht="30" x14ac:dyDescent="0.75">
      <c r="F33" s="65">
        <v>15</v>
      </c>
    </row>
  </sheetData>
  <sortState xmlns:xlrd2="http://schemas.microsoft.com/office/spreadsheetml/2017/richdata2" ref="B10:L29">
    <sortCondition descending="1" ref="J10:J29"/>
  </sortState>
  <mergeCells count="13">
    <mergeCell ref="B2:L2"/>
    <mergeCell ref="B3:L3"/>
    <mergeCell ref="B4:L4"/>
    <mergeCell ref="B31:D3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P17" sqref="P17:P1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9" t="s">
        <v>134</v>
      </c>
      <c r="C2" s="109"/>
      <c r="D2" s="109"/>
      <c r="E2" s="109"/>
      <c r="F2" s="109"/>
    </row>
    <row r="3" spans="2:28" ht="30" x14ac:dyDescent="0.55000000000000004">
      <c r="B3" s="109" t="s">
        <v>49</v>
      </c>
      <c r="C3" s="109"/>
      <c r="D3" s="109"/>
      <c r="E3" s="109"/>
      <c r="F3" s="109"/>
    </row>
    <row r="4" spans="2:28" ht="30" x14ac:dyDescent="0.55000000000000004">
      <c r="B4" s="109" t="s">
        <v>210</v>
      </c>
      <c r="C4" s="109"/>
      <c r="D4" s="109"/>
      <c r="E4" s="109"/>
      <c r="F4" s="109"/>
    </row>
    <row r="5" spans="2:28" ht="125.25" customHeight="1" x14ac:dyDescent="0.55000000000000004"/>
    <row r="6" spans="2:28" s="27" customFormat="1" ht="24" x14ac:dyDescent="0.6">
      <c r="B6" s="70" t="s">
        <v>128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82</v>
      </c>
      <c r="D8" s="109" t="s">
        <v>51</v>
      </c>
      <c r="F8" s="109" t="s">
        <v>211</v>
      </c>
    </row>
    <row r="9" spans="2:28" ht="30" x14ac:dyDescent="0.55000000000000004">
      <c r="B9" s="146" t="s">
        <v>82</v>
      </c>
      <c r="D9" s="147" t="s">
        <v>44</v>
      </c>
      <c r="F9" s="147" t="s">
        <v>44</v>
      </c>
    </row>
    <row r="10" spans="2:28" x14ac:dyDescent="0.55000000000000004">
      <c r="B10" s="2" t="s">
        <v>178</v>
      </c>
      <c r="D10" s="3">
        <v>0</v>
      </c>
      <c r="F10" s="3">
        <v>15826783</v>
      </c>
    </row>
    <row r="11" spans="2:28" x14ac:dyDescent="0.55000000000000004">
      <c r="B11" s="2" t="s">
        <v>177</v>
      </c>
      <c r="D11" s="3">
        <v>0</v>
      </c>
      <c r="F11" s="3">
        <v>20457110</v>
      </c>
    </row>
    <row r="12" spans="2:28" x14ac:dyDescent="0.55000000000000004">
      <c r="B12" s="2" t="s">
        <v>83</v>
      </c>
      <c r="D12" s="3">
        <v>1715715</v>
      </c>
      <c r="F12" s="3">
        <v>-126234998</v>
      </c>
    </row>
    <row r="13" spans="2:28" x14ac:dyDescent="0.55000000000000004">
      <c r="D13" s="3"/>
      <c r="F13" s="3"/>
    </row>
    <row r="14" spans="2:28" ht="21.75" thickBot="1" x14ac:dyDescent="0.6">
      <c r="B14" s="33" t="s">
        <v>87</v>
      </c>
      <c r="D14" s="10">
        <f>SUM(D10:D12)</f>
        <v>1715715</v>
      </c>
      <c r="F14" s="10">
        <f>SUM(F10:F12)</f>
        <v>-89951105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45">
        <v>16</v>
      </c>
      <c r="B18" s="145"/>
      <c r="C18" s="145"/>
      <c r="D18" s="145"/>
      <c r="E18" s="145"/>
      <c r="F18" s="145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4" sqref="O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9" t="s">
        <v>134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210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1" t="s">
        <v>88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0" t="s">
        <v>96</v>
      </c>
      <c r="D9" s="111" t="s">
        <v>185</v>
      </c>
      <c r="E9" s="111" t="s">
        <v>2</v>
      </c>
      <c r="F9" s="111" t="s">
        <v>2</v>
      </c>
      <c r="G9" s="111" t="s">
        <v>2</v>
      </c>
      <c r="I9" s="111" t="s">
        <v>3</v>
      </c>
      <c r="J9" s="111" t="s">
        <v>3</v>
      </c>
      <c r="K9" s="111" t="s">
        <v>3</v>
      </c>
      <c r="M9" s="111" t="s">
        <v>211</v>
      </c>
      <c r="N9" s="111" t="s">
        <v>4</v>
      </c>
      <c r="O9" s="111" t="s">
        <v>4</v>
      </c>
      <c r="P9" s="111" t="s">
        <v>4</v>
      </c>
      <c r="Q9" s="111" t="s">
        <v>4</v>
      </c>
    </row>
    <row r="10" spans="3:17" s="6" customFormat="1" ht="44.25" customHeight="1" x14ac:dyDescent="0.25">
      <c r="C10" s="110"/>
      <c r="D10" s="12"/>
      <c r="E10" s="112" t="s">
        <v>6</v>
      </c>
      <c r="F10" s="12"/>
      <c r="G10" s="112" t="s">
        <v>7</v>
      </c>
      <c r="I10" s="112" t="s">
        <v>97</v>
      </c>
      <c r="J10" s="12"/>
      <c r="K10" s="112" t="s">
        <v>98</v>
      </c>
      <c r="M10" s="112" t="s">
        <v>6</v>
      </c>
      <c r="N10" s="12"/>
      <c r="O10" s="112" t="s">
        <v>7</v>
      </c>
      <c r="Q10" s="114" t="s">
        <v>11</v>
      </c>
    </row>
    <row r="11" spans="3:17" s="6" customFormat="1" ht="39.75" customHeight="1" x14ac:dyDescent="0.25">
      <c r="C11" s="110"/>
      <c r="D11" s="11"/>
      <c r="E11" s="113" t="s">
        <v>6</v>
      </c>
      <c r="F11" s="11"/>
      <c r="G11" s="113" t="s">
        <v>7</v>
      </c>
      <c r="I11" s="113"/>
      <c r="J11" s="11"/>
      <c r="K11" s="113"/>
      <c r="M11" s="113" t="s">
        <v>6</v>
      </c>
      <c r="N11" s="11"/>
      <c r="O11" s="113" t="s">
        <v>7</v>
      </c>
      <c r="Q11" s="115" t="s">
        <v>11</v>
      </c>
    </row>
    <row r="12" spans="3:17" x14ac:dyDescent="0.55000000000000004">
      <c r="C12" s="47" t="s">
        <v>95</v>
      </c>
      <c r="E12" s="3">
        <f>'گواهی سپرده'!N17</f>
        <v>290000000000</v>
      </c>
      <c r="G12" s="3">
        <f>'گواهی سپرده'!P17</f>
        <v>290000000000</v>
      </c>
      <c r="I12" s="3">
        <f>'گواهی سپرده'!T17</f>
        <v>0</v>
      </c>
      <c r="K12" s="3">
        <f>'گواهی سپرده'!X17</f>
        <v>7000000000</v>
      </c>
      <c r="M12" s="3">
        <f>'گواهی سپرده'!AB17</f>
        <v>283000000000</v>
      </c>
      <c r="O12" s="3">
        <f>'گواهی سپرده'!AD17</f>
        <v>283000000000</v>
      </c>
      <c r="Q12" s="8">
        <f>O12/$O$17</f>
        <v>0.51469974374234106</v>
      </c>
    </row>
    <row r="13" spans="3:17" x14ac:dyDescent="0.55000000000000004">
      <c r="C13" s="2" t="s">
        <v>92</v>
      </c>
      <c r="E13" s="3">
        <f>'اوراق مشارکت'!R24</f>
        <v>177383364044</v>
      </c>
      <c r="G13" s="3">
        <f>'اوراق مشارکت'!T24</f>
        <v>182634618611</v>
      </c>
      <c r="I13" s="3">
        <f>'اوراق مشارکت'!X24</f>
        <v>6449218706</v>
      </c>
      <c r="K13" s="3">
        <f>'اوراق مشارکت'!AB24</f>
        <v>138237605927</v>
      </c>
      <c r="M13" s="3">
        <f>'اوراق مشارکت'!AH24</f>
        <v>48873981484</v>
      </c>
      <c r="O13" s="3">
        <f>'اوراق مشارکت'!AJ24</f>
        <v>49238715582</v>
      </c>
      <c r="Q13" s="8">
        <f>O13/$O$17</f>
        <v>8.9551781951439632E-2</v>
      </c>
    </row>
    <row r="14" spans="3:17" x14ac:dyDescent="0.55000000000000004">
      <c r="C14" s="2" t="s">
        <v>90</v>
      </c>
      <c r="E14" s="3">
        <f>سهام!G23</f>
        <v>92175156106</v>
      </c>
      <c r="G14" s="3">
        <f>سهام!I23</f>
        <v>82293309511.096497</v>
      </c>
      <c r="I14" s="3">
        <f>سهام!M23</f>
        <v>0</v>
      </c>
      <c r="K14" s="3">
        <f>سهام!Q23</f>
        <v>22576584379</v>
      </c>
      <c r="M14" s="3">
        <f>سهام!W23</f>
        <v>67414851973</v>
      </c>
      <c r="O14" s="3">
        <f>سهام!Y23</f>
        <v>59788157171.145302</v>
      </c>
      <c r="Q14" s="8">
        <f>O14/$O$17</f>
        <v>0.10873833630676784</v>
      </c>
    </row>
    <row r="15" spans="3:17" x14ac:dyDescent="0.55000000000000004">
      <c r="C15" s="2" t="s">
        <v>132</v>
      </c>
      <c r="E15" s="3">
        <f>سپرده!L21</f>
        <v>810574148</v>
      </c>
      <c r="G15" s="3">
        <f>E15</f>
        <v>810574148</v>
      </c>
      <c r="I15" s="3">
        <f>سپرده!N21</f>
        <v>199548750214</v>
      </c>
      <c r="K15" s="3">
        <f>سپرده!P21</f>
        <v>42551068109</v>
      </c>
      <c r="M15" s="3">
        <f>سپرده!R21</f>
        <v>157808256253</v>
      </c>
      <c r="O15" s="3">
        <f>سپرده!R21</f>
        <v>157808256253</v>
      </c>
      <c r="Q15" s="8">
        <f>O15/$O$17</f>
        <v>0.28701013799945158</v>
      </c>
    </row>
    <row r="16" spans="3:17" x14ac:dyDescent="0.55000000000000004">
      <c r="C16" s="2" t="s">
        <v>91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87</v>
      </c>
      <c r="D17" s="3">
        <f t="shared" ref="D17:P17" si="0">SUM(D12:D16)</f>
        <v>0</v>
      </c>
      <c r="E17" s="10">
        <f>SUM(E12:E16)</f>
        <v>560369094298</v>
      </c>
      <c r="F17" s="3">
        <f t="shared" si="0"/>
        <v>0</v>
      </c>
      <c r="G17" s="10">
        <f t="shared" si="0"/>
        <v>555738502270.09644</v>
      </c>
      <c r="H17" s="3">
        <f t="shared" si="0"/>
        <v>0</v>
      </c>
      <c r="I17" s="10">
        <f t="shared" si="0"/>
        <v>205997968920</v>
      </c>
      <c r="J17" s="3">
        <f t="shared" si="0"/>
        <v>0</v>
      </c>
      <c r="K17" s="10">
        <f t="shared" si="0"/>
        <v>210365258415</v>
      </c>
      <c r="L17" s="3">
        <f t="shared" si="0"/>
        <v>0</v>
      </c>
      <c r="M17" s="10">
        <f t="shared" si="0"/>
        <v>557097089710</v>
      </c>
      <c r="N17" s="3">
        <f t="shared" si="0"/>
        <v>0</v>
      </c>
      <c r="O17" s="10">
        <f>SUM(O12:O16)</f>
        <v>549835129006.14526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2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5"/>
  <sheetViews>
    <sheetView rightToLeft="1" view="pageBreakPreview" zoomScale="55" zoomScaleNormal="55" zoomScaleSheetLayoutView="55" workbookViewId="0">
      <selection activeCell="AA21" sqref="AA21"/>
    </sheetView>
  </sheetViews>
  <sheetFormatPr defaultRowHeight="33" x14ac:dyDescent="0.8"/>
  <cols>
    <col min="1" max="1" width="2.5703125" style="64" customWidth="1"/>
    <col min="2" max="2" width="1.28515625" style="64" customWidth="1"/>
    <col min="3" max="3" width="38.85546875" style="64" customWidth="1"/>
    <col min="4" max="4" width="1" style="64" customWidth="1"/>
    <col min="5" max="5" width="18.5703125" style="64" bestFit="1" customWidth="1"/>
    <col min="6" max="6" width="3.5703125" style="64" bestFit="1" customWidth="1"/>
    <col min="7" max="7" width="27.140625" style="64" bestFit="1" customWidth="1"/>
    <col min="8" max="8" width="3.5703125" style="64" bestFit="1" customWidth="1"/>
    <col min="9" max="9" width="29.28515625" style="64" bestFit="1" customWidth="1"/>
    <col min="10" max="10" width="3.5703125" style="64" bestFit="1" customWidth="1"/>
    <col min="11" max="11" width="16.5703125" style="64" bestFit="1" customWidth="1"/>
    <col min="12" max="12" width="3.5703125" style="64" bestFit="1" customWidth="1"/>
    <col min="13" max="13" width="25.28515625" style="64" bestFit="1" customWidth="1"/>
    <col min="14" max="14" width="3.5703125" style="64" bestFit="1" customWidth="1"/>
    <col min="15" max="15" width="18.5703125" style="64" bestFit="1" customWidth="1"/>
    <col min="16" max="16" width="3.5703125" style="64" bestFit="1" customWidth="1"/>
    <col min="17" max="17" width="25.28515625" style="64" bestFit="1" customWidth="1"/>
    <col min="18" max="18" width="3.5703125" style="64" bestFit="1" customWidth="1"/>
    <col min="19" max="19" width="18.5703125" style="64" bestFit="1" customWidth="1"/>
    <col min="20" max="20" width="3.5703125" style="64" bestFit="1" customWidth="1"/>
    <col min="21" max="21" width="16.5703125" style="64" bestFit="1" customWidth="1"/>
    <col min="22" max="22" width="3.5703125" style="64" bestFit="1" customWidth="1"/>
    <col min="23" max="23" width="27.140625" style="64" bestFit="1" customWidth="1"/>
    <col min="24" max="24" width="3.5703125" style="64" bestFit="1" customWidth="1"/>
    <col min="25" max="25" width="29.28515625" style="64" bestFit="1" customWidth="1"/>
    <col min="26" max="26" width="3.5703125" style="64" bestFit="1" customWidth="1"/>
    <col min="27" max="27" width="19.140625" style="93" customWidth="1"/>
    <col min="28" max="28" width="1" style="64" customWidth="1"/>
    <col min="29" max="29" width="9.140625" style="64" customWidth="1"/>
    <col min="30" max="16384" width="9.140625" style="64"/>
  </cols>
  <sheetData>
    <row r="2" spans="3:27" ht="44.25" x14ac:dyDescent="0.8">
      <c r="C2" s="116" t="s">
        <v>134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3:27" ht="44.25" x14ac:dyDescent="0.8">
      <c r="C3" s="116" t="s">
        <v>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spans="3:27" ht="44.25" x14ac:dyDescent="0.8">
      <c r="C4" s="116" t="s">
        <v>210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3:27" x14ac:dyDescent="0.8"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3:27" ht="44.25" x14ac:dyDescent="0.8">
      <c r="C6" s="105" t="s">
        <v>89</v>
      </c>
      <c r="D6" s="106"/>
      <c r="E6" s="106"/>
      <c r="F6" s="106"/>
      <c r="G6" s="106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8" spans="3:27" s="86" customFormat="1" ht="34.5" customHeight="1" x14ac:dyDescent="0.25">
      <c r="C8" s="123" t="s">
        <v>1</v>
      </c>
      <c r="E8" s="122" t="s">
        <v>185</v>
      </c>
      <c r="F8" s="122" t="s">
        <v>2</v>
      </c>
      <c r="G8" s="122" t="s">
        <v>2</v>
      </c>
      <c r="H8" s="122" t="s">
        <v>2</v>
      </c>
      <c r="I8" s="122" t="s">
        <v>2</v>
      </c>
      <c r="J8" s="117"/>
      <c r="K8" s="122" t="s">
        <v>3</v>
      </c>
      <c r="L8" s="122" t="s">
        <v>3</v>
      </c>
      <c r="M8" s="122" t="s">
        <v>3</v>
      </c>
      <c r="N8" s="122" t="s">
        <v>3</v>
      </c>
      <c r="O8" s="122" t="s">
        <v>3</v>
      </c>
      <c r="P8" s="122" t="s">
        <v>3</v>
      </c>
      <c r="Q8" s="122" t="s">
        <v>3</v>
      </c>
      <c r="R8" s="117"/>
      <c r="S8" s="122" t="s">
        <v>211</v>
      </c>
      <c r="T8" s="122" t="s">
        <v>4</v>
      </c>
      <c r="U8" s="122" t="s">
        <v>4</v>
      </c>
      <c r="V8" s="122" t="s">
        <v>4</v>
      </c>
      <c r="W8" s="122" t="s">
        <v>4</v>
      </c>
      <c r="X8" s="122" t="s">
        <v>4</v>
      </c>
      <c r="Y8" s="122" t="s">
        <v>4</v>
      </c>
      <c r="Z8" s="122" t="s">
        <v>4</v>
      </c>
      <c r="AA8" s="122" t="s">
        <v>4</v>
      </c>
    </row>
    <row r="9" spans="3:27" s="86" customFormat="1" ht="44.25" customHeight="1" x14ac:dyDescent="0.25">
      <c r="C9" s="123" t="s">
        <v>1</v>
      </c>
      <c r="D9" s="117"/>
      <c r="E9" s="120" t="s">
        <v>5</v>
      </c>
      <c r="F9" s="118"/>
      <c r="G9" s="120" t="s">
        <v>6</v>
      </c>
      <c r="H9" s="87"/>
      <c r="I9" s="120" t="s">
        <v>7</v>
      </c>
      <c r="J9" s="117"/>
      <c r="K9" s="120" t="s">
        <v>8</v>
      </c>
      <c r="L9" s="120" t="s">
        <v>8</v>
      </c>
      <c r="M9" s="120" t="s">
        <v>8</v>
      </c>
      <c r="N9" s="87"/>
      <c r="O9" s="120" t="s">
        <v>9</v>
      </c>
      <c r="P9" s="120" t="s">
        <v>9</v>
      </c>
      <c r="Q9" s="120" t="s">
        <v>9</v>
      </c>
      <c r="R9" s="117"/>
      <c r="S9" s="120" t="s">
        <v>5</v>
      </c>
      <c r="T9" s="118"/>
      <c r="U9" s="120" t="s">
        <v>10</v>
      </c>
      <c r="V9" s="118"/>
      <c r="W9" s="120" t="s">
        <v>6</v>
      </c>
      <c r="X9" s="118"/>
      <c r="Y9" s="120" t="s">
        <v>7</v>
      </c>
      <c r="Z9" s="117"/>
      <c r="AA9" s="120" t="s">
        <v>11</v>
      </c>
    </row>
    <row r="10" spans="3:27" s="86" customFormat="1" ht="54" customHeight="1" x14ac:dyDescent="0.25">
      <c r="C10" s="123" t="s">
        <v>1</v>
      </c>
      <c r="D10" s="117"/>
      <c r="E10" s="121" t="s">
        <v>5</v>
      </c>
      <c r="F10" s="119"/>
      <c r="G10" s="121" t="s">
        <v>6</v>
      </c>
      <c r="H10" s="88"/>
      <c r="I10" s="121" t="s">
        <v>7</v>
      </c>
      <c r="J10" s="117"/>
      <c r="K10" s="121" t="s">
        <v>5</v>
      </c>
      <c r="L10" s="88"/>
      <c r="M10" s="121" t="s">
        <v>6</v>
      </c>
      <c r="N10" s="88"/>
      <c r="O10" s="121" t="s">
        <v>5</v>
      </c>
      <c r="P10" s="88"/>
      <c r="Q10" s="121" t="s">
        <v>12</v>
      </c>
      <c r="R10" s="117"/>
      <c r="S10" s="121" t="s">
        <v>5</v>
      </c>
      <c r="T10" s="119"/>
      <c r="U10" s="121" t="s">
        <v>10</v>
      </c>
      <c r="V10" s="119"/>
      <c r="W10" s="121" t="s">
        <v>6</v>
      </c>
      <c r="X10" s="119"/>
      <c r="Y10" s="121" t="s">
        <v>7</v>
      </c>
      <c r="Z10" s="117"/>
      <c r="AA10" s="121" t="s">
        <v>11</v>
      </c>
    </row>
    <row r="11" spans="3:27" x14ac:dyDescent="0.8">
      <c r="C11" s="89" t="s">
        <v>179</v>
      </c>
      <c r="E11" s="90">
        <v>1090460</v>
      </c>
      <c r="G11" s="90">
        <v>19912573565</v>
      </c>
      <c r="I11" s="90">
        <v>18254084488.919998</v>
      </c>
      <c r="K11" s="90">
        <v>0</v>
      </c>
      <c r="M11" s="90">
        <v>0</v>
      </c>
      <c r="O11" s="90">
        <v>-310460</v>
      </c>
      <c r="Q11" s="90">
        <v>5875982457</v>
      </c>
      <c r="S11" s="90">
        <v>780000</v>
      </c>
      <c r="U11" s="90">
        <v>19900</v>
      </c>
      <c r="W11" s="90">
        <v>14243353613</v>
      </c>
      <c r="Y11" s="90">
        <v>15429644100</v>
      </c>
      <c r="AA11" s="91">
        <f>Y11/'سرمایه گذاری ها'!$O$17</f>
        <v>2.8062310474577825E-2</v>
      </c>
    </row>
    <row r="12" spans="3:27" x14ac:dyDescent="0.8">
      <c r="C12" s="64" t="s">
        <v>16</v>
      </c>
      <c r="E12" s="90">
        <v>4905534</v>
      </c>
      <c r="G12" s="90">
        <v>27509267360</v>
      </c>
      <c r="I12" s="90">
        <v>24479257284.953999</v>
      </c>
      <c r="K12" s="90">
        <v>0</v>
      </c>
      <c r="M12" s="90">
        <v>0</v>
      </c>
      <c r="O12" s="90">
        <v>-3400000</v>
      </c>
      <c r="Q12" s="90">
        <v>16682147262</v>
      </c>
      <c r="S12" s="90">
        <v>1505534</v>
      </c>
      <c r="U12" s="90">
        <v>4884</v>
      </c>
      <c r="W12" s="90">
        <v>8442737797</v>
      </c>
      <c r="Y12" s="90">
        <v>7309277539.0668001</v>
      </c>
      <c r="AA12" s="91">
        <f>Y12/'سرمایه گذاری ها'!$O$17</f>
        <v>1.3293580481623079E-2</v>
      </c>
    </row>
    <row r="13" spans="3:27" x14ac:dyDescent="0.8">
      <c r="C13" s="64" t="s">
        <v>14</v>
      </c>
      <c r="E13" s="90">
        <v>354847</v>
      </c>
      <c r="G13" s="90">
        <v>4586052833</v>
      </c>
      <c r="I13" s="90">
        <v>6458589941.0085001</v>
      </c>
      <c r="K13" s="90">
        <v>0</v>
      </c>
      <c r="M13" s="90">
        <v>0</v>
      </c>
      <c r="O13" s="90">
        <v>0</v>
      </c>
      <c r="Q13" s="90">
        <v>0</v>
      </c>
      <c r="S13" s="90">
        <v>354847</v>
      </c>
      <c r="U13" s="90">
        <v>17610</v>
      </c>
      <c r="W13" s="90">
        <v>4586052833</v>
      </c>
      <c r="Y13" s="90">
        <v>6211674978.7635002</v>
      </c>
      <c r="AA13" s="91">
        <f>Y13/'سرمایه گذاری ها'!$O$17</f>
        <v>1.1297341059294294E-2</v>
      </c>
    </row>
    <row r="14" spans="3:27" x14ac:dyDescent="0.8">
      <c r="C14" s="64" t="s">
        <v>17</v>
      </c>
      <c r="E14" s="90">
        <v>250368</v>
      </c>
      <c r="G14" s="90">
        <v>9728482333</v>
      </c>
      <c r="I14" s="90">
        <v>6323997867.2639999</v>
      </c>
      <c r="K14" s="90">
        <v>0</v>
      </c>
      <c r="M14" s="90">
        <v>0</v>
      </c>
      <c r="O14" s="90">
        <v>0</v>
      </c>
      <c r="Q14" s="90">
        <v>0</v>
      </c>
      <c r="S14" s="90">
        <v>250368</v>
      </c>
      <c r="U14" s="90">
        <v>21550</v>
      </c>
      <c r="W14" s="90">
        <v>9728482333</v>
      </c>
      <c r="Y14" s="90">
        <v>5363327589.1199999</v>
      </c>
      <c r="AA14" s="91">
        <f>Y14/'سرمایه گذاری ها'!$O$17</f>
        <v>9.7544287481494407E-3</v>
      </c>
    </row>
    <row r="15" spans="3:27" x14ac:dyDescent="0.8">
      <c r="C15" s="64" t="s">
        <v>136</v>
      </c>
      <c r="E15" s="90">
        <v>90000</v>
      </c>
      <c r="G15" s="90">
        <v>5968033190</v>
      </c>
      <c r="I15" s="90">
        <v>5403655800</v>
      </c>
      <c r="K15" s="90">
        <v>0</v>
      </c>
      <c r="M15" s="90">
        <v>0</v>
      </c>
      <c r="O15" s="90">
        <v>0</v>
      </c>
      <c r="Q15" s="90">
        <v>0</v>
      </c>
      <c r="S15" s="90">
        <v>90000</v>
      </c>
      <c r="U15" s="90">
        <v>56830</v>
      </c>
      <c r="W15" s="90">
        <v>5968033190</v>
      </c>
      <c r="Y15" s="90">
        <v>5084267535</v>
      </c>
      <c r="Z15" s="90"/>
      <c r="AA15" s="91">
        <f>Y15/'سرمایه گذاری ها'!$O$17</f>
        <v>9.2468946903957738E-3</v>
      </c>
    </row>
    <row r="16" spans="3:27" x14ac:dyDescent="0.8">
      <c r="C16" s="64" t="s">
        <v>186</v>
      </c>
      <c r="E16" s="90">
        <v>44950</v>
      </c>
      <c r="G16" s="90">
        <v>5186709277</v>
      </c>
      <c r="I16" s="90">
        <v>5188090590.2250004</v>
      </c>
      <c r="K16" s="90">
        <v>0</v>
      </c>
      <c r="M16" s="90">
        <v>0</v>
      </c>
      <c r="O16" s="90">
        <v>0</v>
      </c>
      <c r="Q16" s="90">
        <v>0</v>
      </c>
      <c r="S16" s="90">
        <v>44950</v>
      </c>
      <c r="U16" s="90">
        <v>112490</v>
      </c>
      <c r="W16" s="90">
        <v>5186709277</v>
      </c>
      <c r="Y16" s="90">
        <v>5026339768.2749996</v>
      </c>
      <c r="AA16" s="91">
        <f>Y16/'سرمایه گذاری ها'!$O$17</f>
        <v>9.1415398964419803E-3</v>
      </c>
    </row>
    <row r="17" spans="3:27" x14ac:dyDescent="0.8">
      <c r="C17" s="64" t="s">
        <v>187</v>
      </c>
      <c r="E17" s="90">
        <v>227158</v>
      </c>
      <c r="G17" s="90">
        <v>5198331334</v>
      </c>
      <c r="I17" s="90">
        <v>5082902286.849</v>
      </c>
      <c r="K17" s="90">
        <v>0</v>
      </c>
      <c r="M17" s="90">
        <v>0</v>
      </c>
      <c r="O17" s="90">
        <v>0</v>
      </c>
      <c r="Q17" s="90">
        <v>0</v>
      </c>
      <c r="S17" s="90">
        <v>227158</v>
      </c>
      <c r="U17" s="90">
        <v>20800</v>
      </c>
      <c r="W17" s="90">
        <v>5198331334</v>
      </c>
      <c r="Y17" s="90">
        <v>4696773325.9200001</v>
      </c>
      <c r="AA17" s="91">
        <f>Y17/'سرمایه گذاری ها'!$O$17</f>
        <v>8.5421485062434164E-3</v>
      </c>
    </row>
    <row r="18" spans="3:27" x14ac:dyDescent="0.8">
      <c r="C18" s="64" t="s">
        <v>138</v>
      </c>
      <c r="E18" s="90">
        <v>540000</v>
      </c>
      <c r="G18" s="90">
        <v>6026497372</v>
      </c>
      <c r="I18" s="90">
        <v>4111788420</v>
      </c>
      <c r="K18" s="90">
        <v>0</v>
      </c>
      <c r="M18" s="90">
        <v>0</v>
      </c>
      <c r="O18" s="90">
        <v>0</v>
      </c>
      <c r="Q18" s="90">
        <v>0</v>
      </c>
      <c r="S18" s="90">
        <v>540000</v>
      </c>
      <c r="U18" s="90">
        <v>7530</v>
      </c>
      <c r="W18" s="90">
        <v>6026497372</v>
      </c>
      <c r="Y18" s="90">
        <v>4042006110</v>
      </c>
      <c r="AA18" s="91">
        <f>Y18/'سرمایه گذاری ها'!$O$17</f>
        <v>7.3513056855900238E-3</v>
      </c>
    </row>
    <row r="19" spans="3:27" x14ac:dyDescent="0.8">
      <c r="C19" s="64" t="s">
        <v>137</v>
      </c>
      <c r="E19" s="90">
        <v>75000</v>
      </c>
      <c r="G19" s="90">
        <v>4034016183</v>
      </c>
      <c r="I19" s="90">
        <v>3485387812.5</v>
      </c>
      <c r="K19" s="90">
        <v>0</v>
      </c>
      <c r="M19" s="90">
        <v>0</v>
      </c>
      <c r="O19" s="90">
        <v>0</v>
      </c>
      <c r="Q19" s="90">
        <v>0</v>
      </c>
      <c r="S19" s="90">
        <v>75000</v>
      </c>
      <c r="U19" s="90">
        <v>45600</v>
      </c>
      <c r="W19" s="90">
        <v>4034016183</v>
      </c>
      <c r="Y19" s="90">
        <v>3399651000</v>
      </c>
      <c r="AA19" s="91">
        <f>Y19/'سرمایه گذاری ها'!$O$17</f>
        <v>6.1830370972204719E-3</v>
      </c>
    </row>
    <row r="20" spans="3:27" x14ac:dyDescent="0.8">
      <c r="C20" s="64" t="s">
        <v>135</v>
      </c>
      <c r="E20" s="90">
        <v>350000</v>
      </c>
      <c r="G20" s="90">
        <v>4000638041</v>
      </c>
      <c r="I20" s="90">
        <v>3486133350</v>
      </c>
      <c r="K20" s="90">
        <v>0</v>
      </c>
      <c r="M20" s="90">
        <v>0</v>
      </c>
      <c r="O20" s="90">
        <v>0</v>
      </c>
      <c r="Q20" s="90">
        <v>0</v>
      </c>
      <c r="S20" s="90">
        <v>350000</v>
      </c>
      <c r="U20" s="90">
        <v>9270</v>
      </c>
      <c r="W20" s="90">
        <v>4000638041</v>
      </c>
      <c r="Y20" s="90">
        <v>3225195225</v>
      </c>
      <c r="AA20" s="91">
        <f>Y20/'سرمایه گذاری ها'!$O$17</f>
        <v>5.8657496672315261E-3</v>
      </c>
    </row>
    <row r="21" spans="3:27" x14ac:dyDescent="0.8">
      <c r="C21" s="64" t="s">
        <v>15</v>
      </c>
      <c r="E21" s="90">
        <v>1024</v>
      </c>
      <c r="G21" s="90">
        <v>24554618</v>
      </c>
      <c r="I21" s="90">
        <v>19421669.375999998</v>
      </c>
      <c r="K21" s="90">
        <v>0</v>
      </c>
      <c r="M21" s="90">
        <v>0</v>
      </c>
      <c r="O21" s="90">
        <v>-1024</v>
      </c>
      <c r="Q21" s="90">
        <v>18454660</v>
      </c>
      <c r="S21" s="90">
        <v>0</v>
      </c>
      <c r="U21" s="90">
        <v>0</v>
      </c>
      <c r="W21" s="90">
        <v>0</v>
      </c>
      <c r="Y21" s="90">
        <v>0</v>
      </c>
      <c r="AA21" s="91">
        <f>Y21/'سرمایه گذاری ها'!$O$17</f>
        <v>0</v>
      </c>
    </row>
    <row r="22" spans="3:27" x14ac:dyDescent="0.8">
      <c r="E22" s="90"/>
      <c r="G22" s="90"/>
      <c r="I22" s="90"/>
      <c r="K22" s="90"/>
      <c r="M22" s="90"/>
      <c r="O22" s="90"/>
      <c r="Q22" s="90"/>
      <c r="S22" s="90"/>
      <c r="U22" s="90"/>
      <c r="W22" s="90"/>
      <c r="Y22" s="90"/>
      <c r="AA22" s="91"/>
    </row>
    <row r="23" spans="3:27" ht="33.75" thickBot="1" x14ac:dyDescent="0.85">
      <c r="C23" s="64" t="s">
        <v>87</v>
      </c>
      <c r="E23" s="92">
        <f>SUM(E11:E21)</f>
        <v>7929341</v>
      </c>
      <c r="F23" s="90"/>
      <c r="G23" s="92">
        <f>SUM(G11:G21)</f>
        <v>92175156106</v>
      </c>
      <c r="H23" s="90"/>
      <c r="I23" s="92">
        <f>SUM(I11:I21)</f>
        <v>82293309511.096497</v>
      </c>
      <c r="J23" s="90"/>
      <c r="K23" s="92">
        <f>SUM(K11:K21)</f>
        <v>0</v>
      </c>
      <c r="L23" s="90"/>
      <c r="M23" s="92">
        <f>SUM(M11:M21)</f>
        <v>0</v>
      </c>
      <c r="N23" s="90"/>
      <c r="O23" s="92">
        <f>SUM(O11:O21)</f>
        <v>-3711484</v>
      </c>
      <c r="P23" s="90"/>
      <c r="Q23" s="92">
        <f>SUM(Q11:Q21)</f>
        <v>22576584379</v>
      </c>
      <c r="R23" s="90">
        <f>SUM(R11:R20)</f>
        <v>0</v>
      </c>
      <c r="S23" s="92">
        <f>SUM(S11:S21)</f>
        <v>4217857</v>
      </c>
      <c r="T23" s="90"/>
      <c r="U23" s="92"/>
      <c r="V23" s="90"/>
      <c r="W23" s="92">
        <f>SUM(W11:W21)</f>
        <v>67414851973</v>
      </c>
      <c r="X23" s="90"/>
      <c r="Y23" s="92">
        <f>SUM(Y11:Y21)</f>
        <v>59788157171.145302</v>
      </c>
      <c r="Z23" s="90"/>
      <c r="AA23" s="97">
        <f>SUM(AA11:AA21)</f>
        <v>0.10873833630676782</v>
      </c>
    </row>
    <row r="24" spans="3:27" ht="276.75" customHeight="1" thickTop="1" x14ac:dyDescent="0.8"/>
    <row r="25" spans="3:27" ht="30.75" customHeight="1" x14ac:dyDescent="0.95">
      <c r="O25" s="102">
        <v>2</v>
      </c>
    </row>
  </sheetData>
  <sortState xmlns:xlrd2="http://schemas.microsoft.com/office/spreadsheetml/2017/richdata2" ref="C11:AA20">
    <sortCondition descending="1" ref="Y11:Y20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28" ht="30" x14ac:dyDescent="0.6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2:28" ht="30" x14ac:dyDescent="0.6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4" t="s">
        <v>185</v>
      </c>
      <c r="E8" s="124" t="s">
        <v>2</v>
      </c>
      <c r="F8" s="124" t="s">
        <v>2</v>
      </c>
      <c r="G8" s="124" t="s">
        <v>2</v>
      </c>
      <c r="H8" s="124" t="s">
        <v>2</v>
      </c>
      <c r="I8" s="124" t="s">
        <v>2</v>
      </c>
      <c r="J8" s="124" t="s">
        <v>2</v>
      </c>
      <c r="K8" s="15"/>
      <c r="L8" s="124" t="s">
        <v>211</v>
      </c>
      <c r="M8" s="124" t="s">
        <v>4</v>
      </c>
      <c r="N8" s="124" t="s">
        <v>4</v>
      </c>
      <c r="O8" s="124" t="s">
        <v>4</v>
      </c>
      <c r="P8" s="124" t="s">
        <v>4</v>
      </c>
      <c r="Q8" s="124" t="s">
        <v>4</v>
      </c>
      <c r="R8" s="124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87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2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1"/>
  <sheetViews>
    <sheetView rightToLeft="1" view="pageBreakPreview" topLeftCell="A3" zoomScale="70" zoomScaleNormal="90" zoomScaleSheetLayoutView="70" workbookViewId="0">
      <selection activeCell="X24" sqref="X24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6" t="s">
        <v>134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</row>
    <row r="3" spans="2:38" ht="39" x14ac:dyDescent="0.6">
      <c r="B3" s="126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2:38" ht="39" x14ac:dyDescent="0.6">
      <c r="B4" s="126" t="s">
        <v>210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2:38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2:38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118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9" t="s">
        <v>22</v>
      </c>
      <c r="C10" s="109" t="s">
        <v>22</v>
      </c>
      <c r="D10" s="109" t="s">
        <v>22</v>
      </c>
      <c r="E10" s="109" t="s">
        <v>22</v>
      </c>
      <c r="F10" s="109" t="s">
        <v>22</v>
      </c>
      <c r="G10" s="109" t="s">
        <v>22</v>
      </c>
      <c r="H10" s="109" t="s">
        <v>22</v>
      </c>
      <c r="I10" s="109" t="s">
        <v>22</v>
      </c>
      <c r="J10" s="109" t="s">
        <v>22</v>
      </c>
      <c r="K10" s="109" t="s">
        <v>22</v>
      </c>
      <c r="L10" s="109" t="s">
        <v>22</v>
      </c>
      <c r="M10" s="109" t="s">
        <v>22</v>
      </c>
      <c r="N10" s="109" t="s">
        <v>22</v>
      </c>
      <c r="P10" s="109" t="s">
        <v>185</v>
      </c>
      <c r="Q10" s="109" t="s">
        <v>2</v>
      </c>
      <c r="R10" s="109" t="s">
        <v>2</v>
      </c>
      <c r="S10" s="109" t="s">
        <v>2</v>
      </c>
      <c r="T10" s="109" t="s">
        <v>2</v>
      </c>
      <c r="V10" s="109" t="s">
        <v>3</v>
      </c>
      <c r="W10" s="109" t="s">
        <v>3</v>
      </c>
      <c r="X10" s="109" t="s">
        <v>3</v>
      </c>
      <c r="Y10" s="109" t="s">
        <v>3</v>
      </c>
      <c r="Z10" s="109" t="s">
        <v>3</v>
      </c>
      <c r="AA10" s="109" t="s">
        <v>3</v>
      </c>
      <c r="AB10" s="109" t="s">
        <v>3</v>
      </c>
      <c r="AD10" s="109" t="s">
        <v>211</v>
      </c>
      <c r="AE10" s="109" t="s">
        <v>4</v>
      </c>
      <c r="AF10" s="109" t="s">
        <v>4</v>
      </c>
      <c r="AG10" s="109" t="s">
        <v>4</v>
      </c>
      <c r="AH10" s="109" t="s">
        <v>4</v>
      </c>
      <c r="AI10" s="109" t="s">
        <v>4</v>
      </c>
      <c r="AJ10" s="109" t="s">
        <v>4</v>
      </c>
      <c r="AK10" s="109" t="s">
        <v>4</v>
      </c>
      <c r="AL10" s="109" t="s">
        <v>4</v>
      </c>
    </row>
    <row r="11" spans="2:38" s="16" customFormat="1" ht="45.75" customHeight="1" x14ac:dyDescent="0.6">
      <c r="B11" s="112" t="s">
        <v>23</v>
      </c>
      <c r="C11" s="24"/>
      <c r="D11" s="112" t="s">
        <v>24</v>
      </c>
      <c r="E11" s="24"/>
      <c r="F11" s="112" t="s">
        <v>25</v>
      </c>
      <c r="G11" s="24"/>
      <c r="H11" s="112" t="s">
        <v>26</v>
      </c>
      <c r="I11" s="24"/>
      <c r="J11" s="112" t="s">
        <v>94</v>
      </c>
      <c r="K11" s="24"/>
      <c r="L11" s="112" t="s">
        <v>28</v>
      </c>
      <c r="M11" s="24"/>
      <c r="N11" s="112" t="s">
        <v>21</v>
      </c>
      <c r="P11" s="112" t="s">
        <v>5</v>
      </c>
      <c r="Q11" s="24"/>
      <c r="R11" s="112" t="s">
        <v>6</v>
      </c>
      <c r="S11" s="24"/>
      <c r="T11" s="112" t="s">
        <v>7</v>
      </c>
      <c r="V11" s="112" t="s">
        <v>8</v>
      </c>
      <c r="W11" s="112" t="s">
        <v>8</v>
      </c>
      <c r="X11" s="112" t="s">
        <v>8</v>
      </c>
      <c r="Z11" s="112" t="s">
        <v>9</v>
      </c>
      <c r="AA11" s="112" t="s">
        <v>9</v>
      </c>
      <c r="AB11" s="112" t="s">
        <v>9</v>
      </c>
      <c r="AD11" s="112" t="s">
        <v>5</v>
      </c>
      <c r="AE11" s="24"/>
      <c r="AF11" s="112" t="s">
        <v>29</v>
      </c>
      <c r="AG11" s="24"/>
      <c r="AH11" s="112" t="s">
        <v>6</v>
      </c>
      <c r="AI11" s="24"/>
      <c r="AJ11" s="112" t="s">
        <v>7</v>
      </c>
      <c r="AK11" s="24"/>
      <c r="AL11" s="112" t="s">
        <v>11</v>
      </c>
    </row>
    <row r="12" spans="2:38" s="16" customFormat="1" ht="45.75" customHeight="1" x14ac:dyDescent="0.6">
      <c r="B12" s="113" t="s">
        <v>23</v>
      </c>
      <c r="C12" s="25"/>
      <c r="D12" s="113" t="s">
        <v>24</v>
      </c>
      <c r="E12" s="25"/>
      <c r="F12" s="113" t="s">
        <v>25</v>
      </c>
      <c r="G12" s="25"/>
      <c r="H12" s="113" t="s">
        <v>26</v>
      </c>
      <c r="I12" s="25"/>
      <c r="J12" s="113" t="s">
        <v>27</v>
      </c>
      <c r="K12" s="25"/>
      <c r="L12" s="113" t="s">
        <v>28</v>
      </c>
      <c r="M12" s="25"/>
      <c r="N12" s="113" t="s">
        <v>21</v>
      </c>
      <c r="P12" s="113" t="s">
        <v>5</v>
      </c>
      <c r="Q12" s="25"/>
      <c r="R12" s="113" t="s">
        <v>6</v>
      </c>
      <c r="S12" s="25"/>
      <c r="T12" s="113" t="s">
        <v>7</v>
      </c>
      <c r="V12" s="113" t="s">
        <v>5</v>
      </c>
      <c r="W12" s="25"/>
      <c r="X12" s="113" t="s">
        <v>6</v>
      </c>
      <c r="Z12" s="113" t="s">
        <v>5</v>
      </c>
      <c r="AA12" s="25"/>
      <c r="AB12" s="113" t="s">
        <v>12</v>
      </c>
      <c r="AD12" s="113" t="s">
        <v>5</v>
      </c>
      <c r="AE12" s="25"/>
      <c r="AF12" s="113" t="s">
        <v>29</v>
      </c>
      <c r="AG12" s="25"/>
      <c r="AH12" s="113" t="s">
        <v>6</v>
      </c>
      <c r="AI12" s="25"/>
      <c r="AJ12" s="113" t="s">
        <v>7</v>
      </c>
      <c r="AK12" s="25"/>
      <c r="AL12" s="113" t="s">
        <v>11</v>
      </c>
    </row>
    <row r="13" spans="2:38" ht="21.75" x14ac:dyDescent="0.6">
      <c r="B13" s="3" t="s">
        <v>188</v>
      </c>
      <c r="C13" s="3"/>
      <c r="D13" s="3" t="s">
        <v>102</v>
      </c>
      <c r="E13" s="3"/>
      <c r="F13" s="3" t="s">
        <v>102</v>
      </c>
      <c r="G13" s="3"/>
      <c r="H13" s="3" t="s">
        <v>189</v>
      </c>
      <c r="I13" s="3"/>
      <c r="J13" s="3" t="s">
        <v>190</v>
      </c>
      <c r="K13" s="3"/>
      <c r="L13" s="3">
        <v>18</v>
      </c>
      <c r="M13" s="3"/>
      <c r="N13" s="3">
        <v>18</v>
      </c>
      <c r="O13" s="3"/>
      <c r="P13" s="3">
        <v>37330</v>
      </c>
      <c r="Q13" s="3"/>
      <c r="R13" s="3">
        <v>34914749000</v>
      </c>
      <c r="S13" s="3"/>
      <c r="T13" s="3">
        <v>35140197984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37330</v>
      </c>
      <c r="AE13" s="3"/>
      <c r="AF13" s="3">
        <v>938420</v>
      </c>
      <c r="AG13" s="3"/>
      <c r="AH13" s="3">
        <v>34914749000</v>
      </c>
      <c r="AI13" s="3"/>
      <c r="AJ13" s="3">
        <v>35024869191</v>
      </c>
      <c r="AK13" s="2"/>
      <c r="AL13" s="72">
        <f>AJ13/'سرمایه گذاری ها'!$O$17</f>
        <v>6.3700675608539634E-2</v>
      </c>
    </row>
    <row r="14" spans="2:38" ht="21.75" x14ac:dyDescent="0.6">
      <c r="B14" s="3" t="s">
        <v>193</v>
      </c>
      <c r="C14" s="3"/>
      <c r="D14" s="3" t="s">
        <v>102</v>
      </c>
      <c r="E14" s="3"/>
      <c r="F14" s="3" t="s">
        <v>102</v>
      </c>
      <c r="G14" s="3"/>
      <c r="H14" s="3" t="s">
        <v>194</v>
      </c>
      <c r="I14" s="3"/>
      <c r="J14" s="3" t="s">
        <v>195</v>
      </c>
      <c r="K14" s="3"/>
      <c r="L14" s="3">
        <v>0</v>
      </c>
      <c r="M14" s="3"/>
      <c r="N14" s="3">
        <v>0</v>
      </c>
      <c r="O14" s="3"/>
      <c r="P14" s="3">
        <v>11800</v>
      </c>
      <c r="Q14" s="3"/>
      <c r="R14" s="3">
        <v>9916747082</v>
      </c>
      <c r="S14" s="3"/>
      <c r="T14" s="3">
        <v>10075373507</v>
      </c>
      <c r="U14" s="3"/>
      <c r="V14" s="3">
        <v>0</v>
      </c>
      <c r="W14" s="3"/>
      <c r="X14" s="3">
        <v>0</v>
      </c>
      <c r="Y14" s="3"/>
      <c r="Z14" s="3">
        <v>5000</v>
      </c>
      <c r="AA14" s="3"/>
      <c r="AB14" s="3">
        <v>4306219357</v>
      </c>
      <c r="AC14" s="3"/>
      <c r="AD14" s="3">
        <v>6800</v>
      </c>
      <c r="AE14" s="3"/>
      <c r="AF14" s="3">
        <v>880000</v>
      </c>
      <c r="AG14" s="3"/>
      <c r="AH14" s="3">
        <v>5714735607</v>
      </c>
      <c r="AI14" s="3"/>
      <c r="AJ14" s="3">
        <v>5982915400</v>
      </c>
      <c r="AK14" s="2"/>
      <c r="AL14" s="72">
        <f>AJ14/'سرمایه گذاری ها'!$O$17</f>
        <v>1.0881289834671752E-2</v>
      </c>
    </row>
    <row r="15" spans="2:38" ht="21.75" x14ac:dyDescent="0.6">
      <c r="B15" s="3" t="s">
        <v>142</v>
      </c>
      <c r="C15" s="3"/>
      <c r="D15" s="3" t="s">
        <v>102</v>
      </c>
      <c r="E15" s="3"/>
      <c r="F15" s="3" t="s">
        <v>102</v>
      </c>
      <c r="G15" s="3"/>
      <c r="H15" s="3" t="s">
        <v>143</v>
      </c>
      <c r="I15" s="3"/>
      <c r="J15" s="3" t="s">
        <v>144</v>
      </c>
      <c r="K15" s="3"/>
      <c r="L15" s="3">
        <v>18</v>
      </c>
      <c r="M15" s="3"/>
      <c r="N15" s="3">
        <v>18</v>
      </c>
      <c r="O15" s="3"/>
      <c r="P15" s="3">
        <v>5850</v>
      </c>
      <c r="Q15" s="3"/>
      <c r="R15" s="3">
        <v>5734039105</v>
      </c>
      <c r="S15" s="3"/>
      <c r="T15" s="3">
        <v>5731960893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5850</v>
      </c>
      <c r="AE15" s="3"/>
      <c r="AF15" s="3">
        <v>980000</v>
      </c>
      <c r="AG15" s="3"/>
      <c r="AH15" s="3">
        <v>5734039105</v>
      </c>
      <c r="AI15" s="3"/>
      <c r="AJ15" s="3">
        <v>5731960893</v>
      </c>
      <c r="AK15" s="2"/>
      <c r="AL15" s="72">
        <f>AJ15/'سرمایه گذاری ها'!$O$17</f>
        <v>1.0424872094587352E-2</v>
      </c>
    </row>
    <row r="16" spans="2:38" ht="21.75" x14ac:dyDescent="0.6">
      <c r="B16" s="3" t="s">
        <v>196</v>
      </c>
      <c r="C16" s="3"/>
      <c r="D16" s="3" t="s">
        <v>102</v>
      </c>
      <c r="E16" s="3"/>
      <c r="F16" s="3" t="s">
        <v>102</v>
      </c>
      <c r="G16" s="3"/>
      <c r="H16" s="3" t="s">
        <v>197</v>
      </c>
      <c r="I16" s="3"/>
      <c r="J16" s="3" t="s">
        <v>198</v>
      </c>
      <c r="K16" s="3"/>
      <c r="L16" s="3">
        <v>0</v>
      </c>
      <c r="M16" s="3"/>
      <c r="N16" s="3">
        <v>0</v>
      </c>
      <c r="O16" s="3"/>
      <c r="P16" s="3">
        <v>8000</v>
      </c>
      <c r="Q16" s="3"/>
      <c r="R16" s="3">
        <v>4936894649</v>
      </c>
      <c r="S16" s="3"/>
      <c r="T16" s="3">
        <v>4946615263</v>
      </c>
      <c r="U16" s="3"/>
      <c r="V16" s="3">
        <v>0</v>
      </c>
      <c r="W16" s="3"/>
      <c r="X16" s="3">
        <v>0</v>
      </c>
      <c r="Y16" s="3"/>
      <c r="Z16" s="3">
        <v>4000</v>
      </c>
      <c r="AA16" s="3"/>
      <c r="AB16" s="3">
        <v>2457332532</v>
      </c>
      <c r="AC16" s="3"/>
      <c r="AD16" s="3">
        <v>4000</v>
      </c>
      <c r="AE16" s="3"/>
      <c r="AF16" s="3">
        <v>614141</v>
      </c>
      <c r="AG16" s="3"/>
      <c r="AH16" s="3">
        <v>2468447325</v>
      </c>
      <c r="AI16" s="3"/>
      <c r="AJ16" s="3">
        <v>2456118747</v>
      </c>
      <c r="AK16" s="2"/>
      <c r="AL16" s="72">
        <f>AJ16/'سرمایه گذاری ها'!$O$17</f>
        <v>4.4670095041754766E-3</v>
      </c>
    </row>
    <row r="17" spans="2:38" ht="21.75" x14ac:dyDescent="0.6">
      <c r="B17" s="3" t="s">
        <v>140</v>
      </c>
      <c r="C17" s="3"/>
      <c r="D17" s="3" t="s">
        <v>102</v>
      </c>
      <c r="E17" s="3"/>
      <c r="F17" s="3" t="s">
        <v>102</v>
      </c>
      <c r="G17" s="3"/>
      <c r="H17" s="3" t="s">
        <v>66</v>
      </c>
      <c r="I17" s="3"/>
      <c r="J17" s="3" t="s">
        <v>141</v>
      </c>
      <c r="K17" s="3"/>
      <c r="L17" s="3">
        <v>0</v>
      </c>
      <c r="M17" s="3"/>
      <c r="N17" s="3">
        <v>0</v>
      </c>
      <c r="O17" s="3"/>
      <c r="P17" s="3">
        <v>5960</v>
      </c>
      <c r="Q17" s="3"/>
      <c r="R17" s="3">
        <v>3626859856</v>
      </c>
      <c r="S17" s="3"/>
      <c r="T17" s="3">
        <v>3717770032</v>
      </c>
      <c r="U17" s="3"/>
      <c r="V17" s="3">
        <v>0</v>
      </c>
      <c r="W17" s="3"/>
      <c r="X17" s="3">
        <v>0</v>
      </c>
      <c r="Y17" s="3"/>
      <c r="Z17" s="3">
        <v>5900</v>
      </c>
      <c r="AA17" s="3"/>
      <c r="AB17" s="3">
        <v>3669075875</v>
      </c>
      <c r="AC17" s="3"/>
      <c r="AD17" s="3">
        <v>60</v>
      </c>
      <c r="AE17" s="3"/>
      <c r="AF17" s="3">
        <v>621500</v>
      </c>
      <c r="AG17" s="3"/>
      <c r="AH17" s="3">
        <v>36512011</v>
      </c>
      <c r="AI17" s="3"/>
      <c r="AJ17" s="3">
        <v>37283241</v>
      </c>
      <c r="AK17" s="2"/>
      <c r="AL17" s="72">
        <f>AJ17/'سرمایه گذاری ها'!$O$17</f>
        <v>6.7808037415490965E-5</v>
      </c>
    </row>
    <row r="18" spans="2:38" ht="21.75" x14ac:dyDescent="0.6">
      <c r="B18" s="3" t="s">
        <v>191</v>
      </c>
      <c r="C18" s="3"/>
      <c r="D18" s="3" t="s">
        <v>102</v>
      </c>
      <c r="E18" s="3"/>
      <c r="F18" s="3" t="s">
        <v>102</v>
      </c>
      <c r="G18" s="3"/>
      <c r="H18" s="3" t="s">
        <v>189</v>
      </c>
      <c r="I18" s="3"/>
      <c r="J18" s="3" t="s">
        <v>192</v>
      </c>
      <c r="K18" s="3"/>
      <c r="L18" s="3">
        <v>18</v>
      </c>
      <c r="M18" s="3"/>
      <c r="N18" s="3">
        <v>18</v>
      </c>
      <c r="O18" s="3"/>
      <c r="P18" s="3">
        <v>35905</v>
      </c>
      <c r="Q18" s="3"/>
      <c r="R18" s="3">
        <v>34914740100</v>
      </c>
      <c r="S18" s="3"/>
      <c r="T18" s="3">
        <v>34929591913</v>
      </c>
      <c r="U18" s="3"/>
      <c r="V18" s="3">
        <v>0</v>
      </c>
      <c r="W18" s="3"/>
      <c r="X18" s="3">
        <v>0</v>
      </c>
      <c r="Y18" s="3"/>
      <c r="Z18" s="3">
        <v>35900</v>
      </c>
      <c r="AA18" s="3"/>
      <c r="AB18" s="3">
        <v>35355090731</v>
      </c>
      <c r="AC18" s="3"/>
      <c r="AD18" s="3">
        <v>5</v>
      </c>
      <c r="AE18" s="3"/>
      <c r="AF18" s="3">
        <v>985000</v>
      </c>
      <c r="AG18" s="3"/>
      <c r="AH18" s="3">
        <v>4862100</v>
      </c>
      <c r="AI18" s="3"/>
      <c r="AJ18" s="3">
        <v>4924107</v>
      </c>
      <c r="AK18" s="2"/>
      <c r="AL18" s="72">
        <f>AJ18/'سرمایه گذاری ها'!$O$17</f>
        <v>8.9556063995048336E-6</v>
      </c>
    </row>
    <row r="19" spans="2:38" ht="21.75" x14ac:dyDescent="0.6">
      <c r="B19" s="3" t="s">
        <v>103</v>
      </c>
      <c r="C19" s="3"/>
      <c r="D19" s="3" t="s">
        <v>102</v>
      </c>
      <c r="E19" s="3"/>
      <c r="F19" s="3" t="s">
        <v>102</v>
      </c>
      <c r="G19" s="3"/>
      <c r="H19" s="3" t="s">
        <v>66</v>
      </c>
      <c r="I19" s="3"/>
      <c r="J19" s="3" t="s">
        <v>104</v>
      </c>
      <c r="K19" s="3"/>
      <c r="L19" s="3">
        <v>0</v>
      </c>
      <c r="M19" s="3"/>
      <c r="N19" s="3">
        <v>0</v>
      </c>
      <c r="O19" s="3"/>
      <c r="P19" s="3">
        <v>18101</v>
      </c>
      <c r="Q19" s="3"/>
      <c r="R19" s="3">
        <v>11518318924</v>
      </c>
      <c r="S19" s="3"/>
      <c r="T19" s="3">
        <v>11705423797</v>
      </c>
      <c r="U19" s="3"/>
      <c r="V19" s="3">
        <v>0</v>
      </c>
      <c r="W19" s="3"/>
      <c r="X19" s="3">
        <v>0</v>
      </c>
      <c r="Y19" s="3"/>
      <c r="Z19" s="3">
        <v>18100</v>
      </c>
      <c r="AA19" s="3"/>
      <c r="AB19" s="3">
        <v>11677993982</v>
      </c>
      <c r="AC19" s="3"/>
      <c r="AD19" s="3">
        <v>1</v>
      </c>
      <c r="AE19" s="3"/>
      <c r="AF19" s="3">
        <v>644120</v>
      </c>
      <c r="AG19" s="3"/>
      <c r="AH19" s="3">
        <v>636336</v>
      </c>
      <c r="AI19" s="3"/>
      <c r="AJ19" s="3">
        <v>644003</v>
      </c>
      <c r="AK19" s="2"/>
      <c r="AL19" s="72">
        <f>AJ19/'سرمایه گذاری ها'!$O$17</f>
        <v>1.1712656504215508E-6</v>
      </c>
    </row>
    <row r="20" spans="2:38" ht="21.75" x14ac:dyDescent="0.6">
      <c r="B20" s="3" t="s">
        <v>105</v>
      </c>
      <c r="C20" s="3"/>
      <c r="D20" s="3" t="s">
        <v>102</v>
      </c>
      <c r="E20" s="3"/>
      <c r="F20" s="3" t="s">
        <v>102</v>
      </c>
      <c r="G20" s="3"/>
      <c r="H20" s="3" t="s">
        <v>66</v>
      </c>
      <c r="I20" s="3"/>
      <c r="J20" s="3" t="s">
        <v>106</v>
      </c>
      <c r="K20" s="3"/>
      <c r="L20" s="3">
        <v>0</v>
      </c>
      <c r="M20" s="3"/>
      <c r="N20" s="3">
        <v>0</v>
      </c>
      <c r="O20" s="3"/>
      <c r="P20" s="3">
        <v>9000</v>
      </c>
      <c r="Q20" s="3"/>
      <c r="R20" s="3">
        <v>5771691499</v>
      </c>
      <c r="S20" s="3"/>
      <c r="T20" s="3">
        <v>5910668497</v>
      </c>
      <c r="U20" s="3"/>
      <c r="V20" s="3">
        <v>5000</v>
      </c>
      <c r="W20" s="3"/>
      <c r="X20" s="3">
        <v>3275643601</v>
      </c>
      <c r="Y20" s="3"/>
      <c r="Z20" s="3">
        <v>14000</v>
      </c>
      <c r="AA20" s="3"/>
      <c r="AB20" s="3">
        <v>9179910846</v>
      </c>
      <c r="AC20" s="3"/>
      <c r="AD20" s="3">
        <v>0</v>
      </c>
      <c r="AE20" s="3"/>
      <c r="AF20" s="3">
        <v>0</v>
      </c>
      <c r="AG20" s="3"/>
      <c r="AH20" s="3">
        <v>0</v>
      </c>
      <c r="AI20" s="3"/>
      <c r="AJ20" s="3">
        <v>0</v>
      </c>
      <c r="AK20" s="2"/>
      <c r="AL20" s="72">
        <f>AJ20/'سرمایه گذاری ها'!$O$17</f>
        <v>0</v>
      </c>
    </row>
    <row r="21" spans="2:38" ht="21.75" x14ac:dyDescent="0.6">
      <c r="B21" s="3" t="s">
        <v>129</v>
      </c>
      <c r="C21" s="3"/>
      <c r="D21" s="3" t="s">
        <v>102</v>
      </c>
      <c r="E21" s="3"/>
      <c r="F21" s="3" t="s">
        <v>102</v>
      </c>
      <c r="G21" s="3"/>
      <c r="H21" s="3" t="s">
        <v>130</v>
      </c>
      <c r="I21" s="3"/>
      <c r="J21" s="3" t="s">
        <v>131</v>
      </c>
      <c r="K21" s="3"/>
      <c r="L21" s="3">
        <v>0</v>
      </c>
      <c r="M21" s="3"/>
      <c r="N21" s="3">
        <v>0</v>
      </c>
      <c r="O21" s="3"/>
      <c r="P21" s="3">
        <v>17100</v>
      </c>
      <c r="Q21" s="3"/>
      <c r="R21" s="3">
        <v>9367720186</v>
      </c>
      <c r="S21" s="3"/>
      <c r="T21" s="3">
        <v>10887819225</v>
      </c>
      <c r="U21" s="3"/>
      <c r="V21" s="3">
        <v>5000</v>
      </c>
      <c r="W21" s="3"/>
      <c r="X21" s="3">
        <v>3173575105</v>
      </c>
      <c r="Y21" s="3"/>
      <c r="Z21" s="3">
        <v>22100</v>
      </c>
      <c r="AA21" s="3"/>
      <c r="AB21" s="3">
        <v>14028817817</v>
      </c>
      <c r="AC21" s="3"/>
      <c r="AD21" s="3">
        <v>0</v>
      </c>
      <c r="AE21" s="3"/>
      <c r="AF21" s="3">
        <v>0</v>
      </c>
      <c r="AG21" s="3"/>
      <c r="AH21" s="3">
        <v>0</v>
      </c>
      <c r="AI21" s="3"/>
      <c r="AJ21" s="3">
        <v>0</v>
      </c>
      <c r="AK21" s="2"/>
      <c r="AL21" s="72">
        <f>AJ21/'سرمایه گذاری ها'!$O$17</f>
        <v>0</v>
      </c>
    </row>
    <row r="22" spans="2:38" ht="21.75" x14ac:dyDescent="0.6">
      <c r="B22" s="3" t="s">
        <v>108</v>
      </c>
      <c r="C22" s="3"/>
      <c r="D22" s="3" t="s">
        <v>102</v>
      </c>
      <c r="E22" s="3"/>
      <c r="F22" s="3" t="s">
        <v>102</v>
      </c>
      <c r="G22" s="3"/>
      <c r="H22" s="3" t="s">
        <v>109</v>
      </c>
      <c r="I22" s="3"/>
      <c r="J22" s="3" t="s">
        <v>110</v>
      </c>
      <c r="K22" s="3"/>
      <c r="L22" s="3">
        <v>18</v>
      </c>
      <c r="M22" s="3"/>
      <c r="N22" s="3">
        <v>18</v>
      </c>
      <c r="O22" s="3"/>
      <c r="P22" s="3">
        <v>59600</v>
      </c>
      <c r="Q22" s="3"/>
      <c r="R22" s="3">
        <v>56681603643</v>
      </c>
      <c r="S22" s="3"/>
      <c r="T22" s="3">
        <v>59589197500</v>
      </c>
      <c r="U22" s="3"/>
      <c r="V22" s="3">
        <v>0</v>
      </c>
      <c r="W22" s="3"/>
      <c r="X22" s="3">
        <v>0</v>
      </c>
      <c r="Y22" s="3"/>
      <c r="Z22" s="3">
        <v>59600</v>
      </c>
      <c r="AA22" s="3"/>
      <c r="AB22" s="3">
        <v>57563164787</v>
      </c>
      <c r="AC22" s="3"/>
      <c r="AD22" s="3">
        <v>0</v>
      </c>
      <c r="AE22" s="3"/>
      <c r="AF22" s="3">
        <v>0</v>
      </c>
      <c r="AG22" s="3"/>
      <c r="AH22" s="3">
        <v>0</v>
      </c>
      <c r="AI22" s="3"/>
      <c r="AJ22" s="3">
        <v>0</v>
      </c>
      <c r="AK22" s="2"/>
      <c r="AL22" s="72">
        <f>AJ22/'سرمایه گذاری ها'!$O$17</f>
        <v>0</v>
      </c>
    </row>
    <row r="23" spans="2:38" ht="21.75" x14ac:dyDescent="0.6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2"/>
      <c r="AL23" s="72"/>
    </row>
    <row r="24" spans="2:38" ht="27" thickBot="1" x14ac:dyDescent="0.65">
      <c r="B24" s="125" t="s">
        <v>87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2"/>
      <c r="P24" s="79">
        <f>SUM(P13:P22)</f>
        <v>208646</v>
      </c>
      <c r="Q24" s="29"/>
      <c r="R24" s="79">
        <f>SUM(R13:R22)</f>
        <v>177383364044</v>
      </c>
      <c r="S24" s="29"/>
      <c r="T24" s="79">
        <f>SUM(T13:T22)</f>
        <v>182634618611</v>
      </c>
      <c r="U24" s="29"/>
      <c r="V24" s="79">
        <f>SUM(V13:V22)</f>
        <v>10000</v>
      </c>
      <c r="W24" s="29"/>
      <c r="X24" s="79">
        <f>SUM(X13:X22)</f>
        <v>6449218706</v>
      </c>
      <c r="Y24" s="29"/>
      <c r="Z24" s="79">
        <f>SUM(Z13:Z22)</f>
        <v>164600</v>
      </c>
      <c r="AA24" s="29"/>
      <c r="AB24" s="79">
        <f>SUM(AB13:AB22)</f>
        <v>138237605927</v>
      </c>
      <c r="AC24" s="29"/>
      <c r="AD24" s="79">
        <f>SUM(AD13:AD22)</f>
        <v>54046</v>
      </c>
      <c r="AE24" s="80"/>
      <c r="AF24" s="79"/>
      <c r="AG24" s="29"/>
      <c r="AH24" s="79">
        <f>SUM(AH13:AH22)</f>
        <v>48873981484</v>
      </c>
      <c r="AI24" s="29"/>
      <c r="AJ24" s="79">
        <f>SUM(AJ13:AJ22)</f>
        <v>49238715582</v>
      </c>
      <c r="AK24" s="29"/>
      <c r="AL24" s="96">
        <f>SUM(AL13:AL22)</f>
        <v>8.9551781951439632E-2</v>
      </c>
    </row>
    <row r="25" spans="2:38" ht="21" customHeight="1" thickTop="1" x14ac:dyDescent="0.6"/>
    <row r="31" spans="2:38" ht="33" x14ac:dyDescent="0.8">
      <c r="T31" s="64">
        <v>4</v>
      </c>
    </row>
  </sheetData>
  <sortState xmlns:xlrd2="http://schemas.microsoft.com/office/spreadsheetml/2017/richdata2" ref="B13:AJ22">
    <sortCondition descending="1" ref="AJ13:AJ22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A16" sqref="A16:XFD16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6" t="s">
        <v>134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2:32" ht="39" x14ac:dyDescent="0.6">
      <c r="B3" s="126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2:32" ht="39" x14ac:dyDescent="0.6">
      <c r="B4" s="126" t="s">
        <v>210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2:32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11" t="s">
        <v>35</v>
      </c>
      <c r="C10" s="111" t="s">
        <v>35</v>
      </c>
      <c r="D10" s="111" t="s">
        <v>35</v>
      </c>
      <c r="E10" s="111" t="s">
        <v>35</v>
      </c>
      <c r="F10" s="111" t="s">
        <v>35</v>
      </c>
      <c r="G10" s="111" t="s">
        <v>35</v>
      </c>
      <c r="H10" s="111" t="s">
        <v>35</v>
      </c>
      <c r="I10" s="111" t="s">
        <v>35</v>
      </c>
      <c r="J10" s="111" t="s">
        <v>35</v>
      </c>
      <c r="L10" s="111" t="s">
        <v>185</v>
      </c>
      <c r="M10" s="111" t="s">
        <v>2</v>
      </c>
      <c r="N10" s="111" t="s">
        <v>2</v>
      </c>
      <c r="O10" s="111" t="s">
        <v>2</v>
      </c>
      <c r="P10" s="111" t="s">
        <v>2</v>
      </c>
      <c r="R10" s="111" t="s">
        <v>3</v>
      </c>
      <c r="S10" s="111" t="s">
        <v>3</v>
      </c>
      <c r="T10" s="111" t="s">
        <v>3</v>
      </c>
      <c r="U10" s="111" t="s">
        <v>3</v>
      </c>
      <c r="V10" s="111" t="s">
        <v>3</v>
      </c>
      <c r="W10" s="111" t="s">
        <v>3</v>
      </c>
      <c r="X10" s="111" t="s">
        <v>3</v>
      </c>
      <c r="Z10" s="111" t="s">
        <v>211</v>
      </c>
      <c r="AA10" s="111" t="s">
        <v>4</v>
      </c>
      <c r="AB10" s="111" t="s">
        <v>4</v>
      </c>
      <c r="AC10" s="111" t="s">
        <v>4</v>
      </c>
      <c r="AD10" s="111" t="s">
        <v>4</v>
      </c>
      <c r="AE10" s="111" t="s">
        <v>4</v>
      </c>
      <c r="AF10" s="111" t="s">
        <v>4</v>
      </c>
    </row>
    <row r="11" spans="2:32" s="16" customFormat="1" x14ac:dyDescent="0.6">
      <c r="B11" s="112" t="s">
        <v>36</v>
      </c>
      <c r="C11" s="24"/>
      <c r="D11" s="112" t="s">
        <v>94</v>
      </c>
      <c r="E11" s="24"/>
      <c r="F11" s="112" t="s">
        <v>28</v>
      </c>
      <c r="G11" s="24"/>
      <c r="H11" s="112" t="s">
        <v>37</v>
      </c>
      <c r="I11" s="24"/>
      <c r="J11" s="112" t="s">
        <v>25</v>
      </c>
      <c r="L11" s="112" t="s">
        <v>5</v>
      </c>
      <c r="M11" s="24"/>
      <c r="N11" s="112" t="s">
        <v>6</v>
      </c>
      <c r="O11" s="24"/>
      <c r="P11" s="112" t="s">
        <v>7</v>
      </c>
      <c r="R11" s="112" t="s">
        <v>8</v>
      </c>
      <c r="S11" s="112" t="s">
        <v>8</v>
      </c>
      <c r="T11" s="112" t="s">
        <v>8</v>
      </c>
      <c r="U11" s="24"/>
      <c r="V11" s="112" t="s">
        <v>9</v>
      </c>
      <c r="W11" s="112" t="s">
        <v>9</v>
      </c>
      <c r="X11" s="112" t="s">
        <v>9</v>
      </c>
      <c r="Z11" s="112" t="s">
        <v>5</v>
      </c>
      <c r="AA11" s="24"/>
      <c r="AB11" s="112" t="s">
        <v>6</v>
      </c>
      <c r="AC11" s="24"/>
      <c r="AD11" s="112" t="s">
        <v>7</v>
      </c>
      <c r="AE11" s="24"/>
      <c r="AF11" s="112" t="s">
        <v>38</v>
      </c>
    </row>
    <row r="12" spans="2:32" s="16" customFormat="1" ht="74.25" customHeight="1" x14ac:dyDescent="0.6">
      <c r="B12" s="113" t="s">
        <v>36</v>
      </c>
      <c r="C12" s="25"/>
      <c r="D12" s="113" t="s">
        <v>27</v>
      </c>
      <c r="E12" s="25"/>
      <c r="F12" s="113" t="s">
        <v>28</v>
      </c>
      <c r="G12" s="25"/>
      <c r="H12" s="113" t="s">
        <v>37</v>
      </c>
      <c r="I12" s="25"/>
      <c r="J12" s="113" t="s">
        <v>25</v>
      </c>
      <c r="L12" s="113" t="s">
        <v>5</v>
      </c>
      <c r="M12" s="25"/>
      <c r="N12" s="113" t="s">
        <v>6</v>
      </c>
      <c r="O12" s="25"/>
      <c r="P12" s="113" t="s">
        <v>7</v>
      </c>
      <c r="R12" s="113" t="s">
        <v>5</v>
      </c>
      <c r="S12" s="25"/>
      <c r="T12" s="113" t="s">
        <v>6</v>
      </c>
      <c r="U12" s="25"/>
      <c r="V12" s="113" t="s">
        <v>5</v>
      </c>
      <c r="W12" s="25"/>
      <c r="X12" s="113" t="s">
        <v>12</v>
      </c>
      <c r="Z12" s="113" t="s">
        <v>5</v>
      </c>
      <c r="AA12" s="25"/>
      <c r="AB12" s="113" t="s">
        <v>6</v>
      </c>
      <c r="AC12" s="25"/>
      <c r="AD12" s="113" t="s">
        <v>7</v>
      </c>
      <c r="AE12" s="25"/>
      <c r="AF12" s="113" t="s">
        <v>38</v>
      </c>
    </row>
    <row r="13" spans="2:32" s="16" customFormat="1" ht="32.25" customHeight="1" x14ac:dyDescent="0.6">
      <c r="B13" s="27" t="s">
        <v>203</v>
      </c>
      <c r="C13" s="27"/>
      <c r="D13" s="27" t="s">
        <v>204</v>
      </c>
      <c r="E13" s="27"/>
      <c r="F13" s="27">
        <v>18</v>
      </c>
      <c r="G13" s="27"/>
      <c r="H13" s="27">
        <v>0</v>
      </c>
      <c r="I13" s="27"/>
      <c r="J13" s="27" t="s">
        <v>111</v>
      </c>
      <c r="K13" s="27"/>
      <c r="L13" s="73">
        <v>95000</v>
      </c>
      <c r="M13" s="73"/>
      <c r="N13" s="73">
        <v>95000000000</v>
      </c>
      <c r="O13" s="73"/>
      <c r="P13" s="73">
        <v>95000000000</v>
      </c>
      <c r="Q13" s="73"/>
      <c r="R13" s="73">
        <v>0</v>
      </c>
      <c r="S13" s="73"/>
      <c r="T13" s="73">
        <v>0</v>
      </c>
      <c r="U13" s="73"/>
      <c r="V13" s="73">
        <v>0</v>
      </c>
      <c r="W13" s="73"/>
      <c r="X13" s="73">
        <v>0</v>
      </c>
      <c r="Y13" s="73"/>
      <c r="Z13" s="73">
        <v>95000</v>
      </c>
      <c r="AA13" s="73"/>
      <c r="AB13" s="73">
        <v>95000000000</v>
      </c>
      <c r="AC13" s="73"/>
      <c r="AD13" s="73">
        <v>95000000000</v>
      </c>
      <c r="AE13" s="27"/>
      <c r="AF13" s="75">
        <f>AD13/'سرمایه گذاری ها'!$O$17</f>
        <v>0.17277906592057385</v>
      </c>
    </row>
    <row r="14" spans="2:32" s="16" customFormat="1" ht="32.25" customHeight="1" x14ac:dyDescent="0.6">
      <c r="B14" s="27" t="s">
        <v>201</v>
      </c>
      <c r="C14" s="27"/>
      <c r="D14" s="27" t="s">
        <v>202</v>
      </c>
      <c r="E14" s="27"/>
      <c r="F14" s="27">
        <v>18</v>
      </c>
      <c r="G14" s="27"/>
      <c r="H14" s="27">
        <v>0</v>
      </c>
      <c r="I14" s="27"/>
      <c r="J14" s="27" t="s">
        <v>111</v>
      </c>
      <c r="K14" s="27"/>
      <c r="L14" s="73">
        <v>100000</v>
      </c>
      <c r="M14" s="73"/>
      <c r="N14" s="73">
        <v>100000000000</v>
      </c>
      <c r="O14" s="73"/>
      <c r="P14" s="73">
        <v>100000000000</v>
      </c>
      <c r="Q14" s="73"/>
      <c r="R14" s="73">
        <v>0</v>
      </c>
      <c r="S14" s="73"/>
      <c r="T14" s="73">
        <v>0</v>
      </c>
      <c r="U14" s="73"/>
      <c r="V14" s="73">
        <v>5000</v>
      </c>
      <c r="W14" s="73"/>
      <c r="X14" s="73">
        <v>5000000000</v>
      </c>
      <c r="Y14" s="73"/>
      <c r="Z14" s="73">
        <v>95000</v>
      </c>
      <c r="AA14" s="73"/>
      <c r="AB14" s="73">
        <v>95000000000</v>
      </c>
      <c r="AC14" s="73"/>
      <c r="AD14" s="73">
        <v>95000000000</v>
      </c>
      <c r="AE14" s="27"/>
      <c r="AF14" s="75">
        <f>AD14/'سرمایه گذاری ها'!$O$17</f>
        <v>0.17277906592057385</v>
      </c>
    </row>
    <row r="15" spans="2:32" s="16" customFormat="1" ht="32.25" customHeight="1" x14ac:dyDescent="0.6">
      <c r="B15" s="27" t="s">
        <v>205</v>
      </c>
      <c r="C15" s="27"/>
      <c r="D15" s="27" t="s">
        <v>206</v>
      </c>
      <c r="E15" s="27"/>
      <c r="F15" s="27">
        <v>18</v>
      </c>
      <c r="G15" s="27"/>
      <c r="H15" s="27">
        <v>0</v>
      </c>
      <c r="I15" s="27"/>
      <c r="J15" s="27" t="s">
        <v>111</v>
      </c>
      <c r="K15" s="27"/>
      <c r="L15" s="73">
        <v>950000</v>
      </c>
      <c r="M15" s="73"/>
      <c r="N15" s="73">
        <v>95000000000</v>
      </c>
      <c r="O15" s="73"/>
      <c r="P15" s="73">
        <v>95000000000</v>
      </c>
      <c r="Q15" s="73"/>
      <c r="R15" s="73">
        <v>0</v>
      </c>
      <c r="S15" s="73"/>
      <c r="T15" s="73">
        <v>0</v>
      </c>
      <c r="U15" s="73"/>
      <c r="V15" s="73">
        <v>20000</v>
      </c>
      <c r="W15" s="73"/>
      <c r="X15" s="73">
        <v>2000000000</v>
      </c>
      <c r="Y15" s="73"/>
      <c r="Z15" s="73">
        <v>930000</v>
      </c>
      <c r="AA15" s="73"/>
      <c r="AB15" s="73">
        <v>93000000000</v>
      </c>
      <c r="AC15" s="73"/>
      <c r="AD15" s="73">
        <v>93000000000</v>
      </c>
      <c r="AE15" s="27"/>
      <c r="AF15" s="75">
        <f>AD15/'سرمایه گذاری ها'!$O$17</f>
        <v>0.16914161190119334</v>
      </c>
    </row>
    <row r="16" spans="2:32" s="16" customFormat="1" ht="32.25" customHeight="1" x14ac:dyDescent="0.6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27"/>
      <c r="AF16" s="75"/>
    </row>
    <row r="17" spans="2:32" ht="27" thickBot="1" x14ac:dyDescent="0.7">
      <c r="B17" s="127" t="s">
        <v>87</v>
      </c>
      <c r="C17" s="127"/>
      <c r="D17" s="127"/>
      <c r="E17" s="127"/>
      <c r="F17" s="127"/>
      <c r="G17" s="127"/>
      <c r="H17" s="127"/>
      <c r="I17" s="127"/>
      <c r="J17" s="127"/>
      <c r="K17" s="2"/>
      <c r="L17" s="74">
        <f>SUM(L13:L15)</f>
        <v>1145000</v>
      </c>
      <c r="M17" s="27"/>
      <c r="N17" s="74">
        <f>SUM(N13:N15)</f>
        <v>290000000000</v>
      </c>
      <c r="O17" s="27"/>
      <c r="P17" s="74">
        <f>SUM(P13:P15)</f>
        <v>290000000000</v>
      </c>
      <c r="Q17" s="27"/>
      <c r="R17" s="74">
        <f>SUM(R13:R15)</f>
        <v>0</v>
      </c>
      <c r="S17" s="27"/>
      <c r="T17" s="74">
        <f>SUM(T13:T15)</f>
        <v>0</v>
      </c>
      <c r="U17" s="27"/>
      <c r="V17" s="74">
        <f>SUM(V13:V15)</f>
        <v>25000</v>
      </c>
      <c r="W17" s="27"/>
      <c r="X17" s="74">
        <f>SUM(X13:X15)</f>
        <v>7000000000</v>
      </c>
      <c r="Y17" s="27"/>
      <c r="Z17" s="74">
        <f>SUM(Z13:Z15)</f>
        <v>1120000</v>
      </c>
      <c r="AA17" s="27"/>
      <c r="AB17" s="74">
        <f>SUM(AB13:AB15)</f>
        <v>283000000000</v>
      </c>
      <c r="AC17" s="27"/>
      <c r="AD17" s="74">
        <f>SUM(AD13:AD15)</f>
        <v>283000000000</v>
      </c>
      <c r="AE17" s="27"/>
      <c r="AF17" s="98">
        <f>SUM(AF13:AF15)</f>
        <v>0.51469974374234106</v>
      </c>
    </row>
    <row r="18" spans="2:32" ht="21.75" thickTop="1" x14ac:dyDescent="0.6"/>
    <row r="23" spans="2:32" ht="33" x14ac:dyDescent="0.8">
      <c r="P23" s="64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A20" sqref="A20:XFD2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8" ht="29.2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8" ht="29.25" customHeight="1" x14ac:dyDescent="0.55000000000000004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0" t="s">
        <v>39</v>
      </c>
      <c r="D8" s="111" t="s">
        <v>40</v>
      </c>
      <c r="E8" s="111" t="s">
        <v>40</v>
      </c>
      <c r="F8" s="111" t="s">
        <v>40</v>
      </c>
      <c r="G8" s="111" t="s">
        <v>40</v>
      </c>
      <c r="H8" s="111" t="s">
        <v>40</v>
      </c>
      <c r="I8" s="111" t="s">
        <v>40</v>
      </c>
      <c r="J8" s="111" t="s">
        <v>40</v>
      </c>
      <c r="L8" s="111" t="s">
        <v>185</v>
      </c>
      <c r="N8" s="111" t="s">
        <v>3</v>
      </c>
      <c r="O8" s="111" t="s">
        <v>3</v>
      </c>
      <c r="P8" s="111" t="s">
        <v>3</v>
      </c>
      <c r="R8" s="111" t="s">
        <v>211</v>
      </c>
      <c r="S8" s="111" t="s">
        <v>4</v>
      </c>
      <c r="T8" s="111" t="s">
        <v>4</v>
      </c>
    </row>
    <row r="9" spans="2:28" s="4" customFormat="1" ht="63.75" customHeight="1" x14ac:dyDescent="0.55000000000000004">
      <c r="B9" s="130" t="s">
        <v>39</v>
      </c>
      <c r="D9" s="128" t="s">
        <v>41</v>
      </c>
      <c r="E9" s="43"/>
      <c r="F9" s="128" t="s">
        <v>42</v>
      </c>
      <c r="G9" s="43"/>
      <c r="H9" s="128" t="s">
        <v>43</v>
      </c>
      <c r="I9" s="43"/>
      <c r="J9" s="128" t="s">
        <v>28</v>
      </c>
      <c r="L9" s="128" t="s">
        <v>44</v>
      </c>
      <c r="N9" s="128" t="s">
        <v>45</v>
      </c>
      <c r="O9" s="43"/>
      <c r="P9" s="128" t="s">
        <v>46</v>
      </c>
      <c r="R9" s="128" t="s">
        <v>44</v>
      </c>
      <c r="S9" s="43"/>
      <c r="T9" s="129" t="s">
        <v>38</v>
      </c>
    </row>
    <row r="10" spans="2:28" s="4" customFormat="1" ht="21.75" customHeight="1" x14ac:dyDescent="0.55000000000000004">
      <c r="B10" s="5" t="s">
        <v>212</v>
      </c>
      <c r="C10" s="5"/>
      <c r="D10" s="31" t="s">
        <v>213</v>
      </c>
      <c r="E10" s="5"/>
      <c r="F10" s="5" t="s">
        <v>47</v>
      </c>
      <c r="G10" s="5"/>
      <c r="H10" s="5" t="s">
        <v>214</v>
      </c>
      <c r="I10" s="5"/>
      <c r="J10" s="32">
        <v>0</v>
      </c>
      <c r="K10" s="5"/>
      <c r="L10" s="32">
        <v>0</v>
      </c>
      <c r="M10" s="5"/>
      <c r="N10" s="32">
        <v>175698484475</v>
      </c>
      <c r="O10" s="5"/>
      <c r="P10" s="32">
        <v>17940657495</v>
      </c>
      <c r="Q10" s="5"/>
      <c r="R10" s="32">
        <v>157757826980</v>
      </c>
      <c r="S10" s="5"/>
      <c r="T10" s="35">
        <f>R10/'سرمایه گذاری ها'!$O$17</f>
        <v>0.2869184209185674</v>
      </c>
    </row>
    <row r="11" spans="2:28" s="4" customFormat="1" ht="21.75" customHeight="1" x14ac:dyDescent="0.55000000000000004">
      <c r="B11" s="5" t="s">
        <v>215</v>
      </c>
      <c r="C11" s="5"/>
      <c r="D11" s="31" t="s">
        <v>216</v>
      </c>
      <c r="E11" s="5"/>
      <c r="F11" s="5" t="s">
        <v>47</v>
      </c>
      <c r="G11" s="5"/>
      <c r="H11" s="5" t="s">
        <v>214</v>
      </c>
      <c r="I11" s="5"/>
      <c r="J11" s="32">
        <v>0</v>
      </c>
      <c r="K11" s="5"/>
      <c r="L11" s="32">
        <v>0</v>
      </c>
      <c r="M11" s="5"/>
      <c r="N11" s="32">
        <v>3869616438</v>
      </c>
      <c r="O11" s="5"/>
      <c r="P11" s="32">
        <v>3855253425</v>
      </c>
      <c r="Q11" s="5"/>
      <c r="R11" s="32">
        <v>14363013</v>
      </c>
      <c r="S11" s="5"/>
      <c r="T11" s="35">
        <f>R11/'سرمایه گذاری ها'!$O$17</f>
        <v>2.6122399683632201E-5</v>
      </c>
    </row>
    <row r="12" spans="2:28" s="4" customFormat="1" ht="21.75" customHeight="1" x14ac:dyDescent="0.55000000000000004">
      <c r="B12" s="5" t="s">
        <v>112</v>
      </c>
      <c r="C12" s="5"/>
      <c r="D12" s="31" t="s">
        <v>159</v>
      </c>
      <c r="E12" s="5"/>
      <c r="F12" s="5" t="s">
        <v>47</v>
      </c>
      <c r="G12" s="5"/>
      <c r="H12" s="5" t="s">
        <v>160</v>
      </c>
      <c r="I12" s="5"/>
      <c r="J12" s="32">
        <v>0</v>
      </c>
      <c r="K12" s="5"/>
      <c r="L12" s="32">
        <v>749489899</v>
      </c>
      <c r="M12" s="5"/>
      <c r="N12" s="32">
        <v>6710701449</v>
      </c>
      <c r="O12" s="5"/>
      <c r="P12" s="32">
        <v>7448225000</v>
      </c>
      <c r="Q12" s="5"/>
      <c r="R12" s="32">
        <v>11966348</v>
      </c>
      <c r="S12" s="5"/>
      <c r="T12" s="35">
        <f>R12/'سرمایه گذاری ها'!$O$17</f>
        <v>2.1763520314952915E-5</v>
      </c>
    </row>
    <row r="13" spans="2:28" s="4" customFormat="1" ht="21.75" customHeight="1" x14ac:dyDescent="0.55000000000000004">
      <c r="B13" s="5" t="s">
        <v>116</v>
      </c>
      <c r="C13" s="5"/>
      <c r="D13" s="31" t="s">
        <v>181</v>
      </c>
      <c r="E13" s="5"/>
      <c r="F13" s="5" t="s">
        <v>47</v>
      </c>
      <c r="G13" s="5"/>
      <c r="H13" s="5" t="s">
        <v>182</v>
      </c>
      <c r="I13" s="5"/>
      <c r="J13" s="32">
        <v>0</v>
      </c>
      <c r="K13" s="5"/>
      <c r="L13" s="32">
        <v>9570135</v>
      </c>
      <c r="M13" s="5"/>
      <c r="N13" s="32">
        <v>0</v>
      </c>
      <c r="O13" s="5"/>
      <c r="P13" s="32">
        <v>420000</v>
      </c>
      <c r="Q13" s="5"/>
      <c r="R13" s="32">
        <v>9150135</v>
      </c>
      <c r="S13" s="5"/>
      <c r="T13" s="35">
        <f>R13/'سرمایه گذاری ها'!$O$17</f>
        <v>1.6641597666812107E-5</v>
      </c>
    </row>
    <row r="14" spans="2:28" s="4" customFormat="1" ht="21.75" customHeight="1" x14ac:dyDescent="0.55000000000000004">
      <c r="B14" s="5" t="s">
        <v>117</v>
      </c>
      <c r="C14" s="5"/>
      <c r="D14" s="31" t="s">
        <v>155</v>
      </c>
      <c r="E14" s="5"/>
      <c r="F14" s="5" t="s">
        <v>47</v>
      </c>
      <c r="G14" s="5"/>
      <c r="H14" s="5" t="s">
        <v>156</v>
      </c>
      <c r="I14" s="5"/>
      <c r="J14" s="32">
        <v>0</v>
      </c>
      <c r="K14" s="5"/>
      <c r="L14" s="32">
        <v>8479247</v>
      </c>
      <c r="M14" s="5"/>
      <c r="N14" s="32">
        <v>57567</v>
      </c>
      <c r="O14" s="5"/>
      <c r="P14" s="32">
        <v>0</v>
      </c>
      <c r="Q14" s="5"/>
      <c r="R14" s="32">
        <v>8536814</v>
      </c>
      <c r="S14" s="5"/>
      <c r="T14" s="35">
        <f>R14/'سرمایه گذاری ها'!$O$17</f>
        <v>1.552613419850187E-5</v>
      </c>
    </row>
    <row r="15" spans="2:28" s="4" customFormat="1" ht="21.75" customHeight="1" x14ac:dyDescent="0.55000000000000004">
      <c r="B15" s="5" t="s">
        <v>161</v>
      </c>
      <c r="C15" s="5"/>
      <c r="D15" s="31" t="s">
        <v>162</v>
      </c>
      <c r="E15" s="5"/>
      <c r="F15" s="5" t="s">
        <v>47</v>
      </c>
      <c r="G15" s="5"/>
      <c r="H15" s="5" t="s">
        <v>163</v>
      </c>
      <c r="I15" s="5"/>
      <c r="J15" s="32">
        <v>0</v>
      </c>
      <c r="K15" s="5"/>
      <c r="L15" s="32">
        <v>3615457</v>
      </c>
      <c r="M15" s="5"/>
      <c r="N15" s="32">
        <v>23572</v>
      </c>
      <c r="O15" s="5"/>
      <c r="P15" s="32">
        <v>840000</v>
      </c>
      <c r="Q15" s="5"/>
      <c r="R15" s="32">
        <v>2799029</v>
      </c>
      <c r="S15" s="5"/>
      <c r="T15" s="35">
        <f>R15/'سرمایه گذاری ها'!$O$17</f>
        <v>5.0906696432062935E-6</v>
      </c>
    </row>
    <row r="16" spans="2:28" s="4" customFormat="1" ht="21.75" customHeight="1" x14ac:dyDescent="0.55000000000000004">
      <c r="B16" s="5" t="s">
        <v>48</v>
      </c>
      <c r="C16" s="5"/>
      <c r="D16" s="31" t="s">
        <v>157</v>
      </c>
      <c r="E16" s="5"/>
      <c r="F16" s="5" t="s">
        <v>47</v>
      </c>
      <c r="G16" s="5"/>
      <c r="H16" s="5" t="s">
        <v>158</v>
      </c>
      <c r="I16" s="5"/>
      <c r="J16" s="32">
        <v>0</v>
      </c>
      <c r="K16" s="5"/>
      <c r="L16" s="32">
        <v>38122329</v>
      </c>
      <c r="M16" s="5"/>
      <c r="N16" s="32">
        <v>13099922930</v>
      </c>
      <c r="O16" s="5"/>
      <c r="P16" s="32">
        <v>13136295259</v>
      </c>
      <c r="Q16" s="5"/>
      <c r="R16" s="32">
        <v>1750000</v>
      </c>
      <c r="S16" s="5"/>
      <c r="T16" s="35">
        <f>R16/'سرمایه گذاری ها'!$O$17</f>
        <v>3.1827722669579394E-6</v>
      </c>
    </row>
    <row r="17" spans="2:20" s="4" customFormat="1" ht="21.75" customHeight="1" x14ac:dyDescent="0.55000000000000004">
      <c r="B17" s="5" t="s">
        <v>112</v>
      </c>
      <c r="C17" s="5"/>
      <c r="D17" s="31" t="s">
        <v>164</v>
      </c>
      <c r="E17" s="5"/>
      <c r="F17" s="5" t="s">
        <v>113</v>
      </c>
      <c r="G17" s="5"/>
      <c r="H17" s="5" t="s">
        <v>160</v>
      </c>
      <c r="I17" s="5"/>
      <c r="J17" s="32">
        <v>18</v>
      </c>
      <c r="K17" s="5"/>
      <c r="L17" s="32">
        <v>1000000</v>
      </c>
      <c r="M17" s="5"/>
      <c r="N17" s="32">
        <v>0</v>
      </c>
      <c r="O17" s="5"/>
      <c r="P17" s="32">
        <v>0</v>
      </c>
      <c r="Q17" s="5"/>
      <c r="R17" s="32">
        <v>1000000</v>
      </c>
      <c r="S17" s="5"/>
      <c r="T17" s="35">
        <f>R17/'سرمایه گذاری ها'!$O$17</f>
        <v>1.8187270096902511E-6</v>
      </c>
    </row>
    <row r="18" spans="2:20" s="4" customFormat="1" ht="21.75" customHeight="1" x14ac:dyDescent="0.55000000000000004">
      <c r="B18" s="5" t="s">
        <v>112</v>
      </c>
      <c r="C18" s="5"/>
      <c r="D18" s="31" t="s">
        <v>217</v>
      </c>
      <c r="E18" s="5"/>
      <c r="F18" s="5" t="s">
        <v>218</v>
      </c>
      <c r="G18" s="5"/>
      <c r="H18" s="5" t="s">
        <v>219</v>
      </c>
      <c r="I18" s="5"/>
      <c r="J18" s="32">
        <v>0</v>
      </c>
      <c r="K18" s="5"/>
      <c r="L18" s="32">
        <v>0</v>
      </c>
      <c r="M18" s="5"/>
      <c r="N18" s="32">
        <v>169860000</v>
      </c>
      <c r="O18" s="5"/>
      <c r="P18" s="32">
        <v>169376930</v>
      </c>
      <c r="Q18" s="5"/>
      <c r="R18" s="32">
        <v>483070</v>
      </c>
      <c r="S18" s="5"/>
      <c r="T18" s="35">
        <f>R18/'سرمایه گذاری ها'!$O$17</f>
        <v>8.7857245657106959E-7</v>
      </c>
    </row>
    <row r="19" spans="2:20" s="4" customFormat="1" ht="21.75" customHeight="1" x14ac:dyDescent="0.55000000000000004">
      <c r="B19" s="5" t="s">
        <v>153</v>
      </c>
      <c r="C19" s="5"/>
      <c r="D19" s="31" t="s">
        <v>154</v>
      </c>
      <c r="E19" s="5"/>
      <c r="F19" s="5" t="s">
        <v>47</v>
      </c>
      <c r="G19" s="5"/>
      <c r="H19" s="5" t="s">
        <v>114</v>
      </c>
      <c r="I19" s="5"/>
      <c r="J19" s="32">
        <v>0</v>
      </c>
      <c r="K19" s="5"/>
      <c r="L19" s="32">
        <v>297081</v>
      </c>
      <c r="M19" s="5"/>
      <c r="N19" s="32">
        <v>83783</v>
      </c>
      <c r="O19" s="5"/>
      <c r="P19" s="32">
        <v>0</v>
      </c>
      <c r="Q19" s="5"/>
      <c r="R19" s="32">
        <v>380864</v>
      </c>
      <c r="S19" s="5"/>
      <c r="T19" s="35">
        <f>R19/'سرمایه گذاری ها'!$O$17</f>
        <v>6.9268764381866774E-7</v>
      </c>
    </row>
    <row r="20" spans="2:20" s="4" customFormat="1" ht="21.75" customHeight="1" x14ac:dyDescent="0.55000000000000004">
      <c r="B20" s="5"/>
      <c r="C20" s="5"/>
      <c r="D20" s="31"/>
      <c r="E20" s="5"/>
      <c r="F20" s="5"/>
      <c r="G20" s="5"/>
      <c r="H20" s="5"/>
      <c r="I20" s="5"/>
      <c r="J20" s="32"/>
      <c r="K20" s="5"/>
      <c r="L20" s="32"/>
      <c r="M20" s="5"/>
      <c r="N20" s="32"/>
      <c r="O20" s="5"/>
      <c r="P20" s="32"/>
      <c r="Q20" s="5"/>
      <c r="R20" s="32"/>
      <c r="S20" s="5"/>
      <c r="T20" s="35"/>
    </row>
    <row r="21" spans="2:20" ht="21.75" customHeight="1" thickBot="1" x14ac:dyDescent="0.6">
      <c r="B21" s="76" t="s">
        <v>87</v>
      </c>
      <c r="C21" s="76"/>
      <c r="D21" s="76"/>
      <c r="E21" s="76"/>
      <c r="F21" s="76"/>
      <c r="G21" s="76"/>
      <c r="H21" s="76"/>
      <c r="I21" s="76"/>
      <c r="J21" s="76"/>
      <c r="L21" s="10">
        <f>SUM(L10:L19)</f>
        <v>810574148</v>
      </c>
      <c r="N21" s="10">
        <f>SUM(N10:N19)</f>
        <v>199548750214</v>
      </c>
      <c r="P21" s="10">
        <f>SUM(P10:P19)</f>
        <v>42551068109</v>
      </c>
      <c r="R21" s="10">
        <f>SUM(R10:R19)</f>
        <v>157808256253</v>
      </c>
      <c r="T21" s="34">
        <f>SUM(T10:T19)</f>
        <v>0.28701013799945158</v>
      </c>
    </row>
    <row r="22" spans="2:20" ht="21.75" customHeight="1" thickTop="1" x14ac:dyDescent="0.55000000000000004"/>
    <row r="23" spans="2:20" ht="35.25" customHeight="1" x14ac:dyDescent="0.8">
      <c r="J23" s="64">
        <v>6</v>
      </c>
    </row>
  </sheetData>
  <sortState xmlns:xlrd2="http://schemas.microsoft.com/office/spreadsheetml/2017/richdata2" ref="B10:T19">
    <sortCondition descending="1" ref="R10:R19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view="pageBreakPreview" zoomScale="60" zoomScaleNormal="100" workbookViewId="0">
      <selection activeCell="L10" sqref="L10"/>
    </sheetView>
  </sheetViews>
  <sheetFormatPr defaultRowHeight="21" x14ac:dyDescent="0.6"/>
  <cols>
    <col min="1" max="1" width="1.5703125" style="1" customWidth="1"/>
    <col min="2" max="2" width="31.28515625" style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9" t="s">
        <v>134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28" ht="30" x14ac:dyDescent="0.6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2:28" ht="30" x14ac:dyDescent="0.6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2:28" ht="117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2" t="s">
        <v>93</v>
      </c>
      <c r="D7" s="109" t="s">
        <v>211</v>
      </c>
      <c r="E7" s="109" t="s">
        <v>4</v>
      </c>
      <c r="F7" s="109" t="s">
        <v>4</v>
      </c>
      <c r="G7" s="109" t="s">
        <v>4</v>
      </c>
      <c r="H7" s="109" t="s">
        <v>4</v>
      </c>
      <c r="I7" s="109" t="s">
        <v>4</v>
      </c>
      <c r="J7" s="109" t="s">
        <v>4</v>
      </c>
      <c r="K7" s="109" t="s">
        <v>4</v>
      </c>
      <c r="L7" s="109" t="s">
        <v>4</v>
      </c>
      <c r="M7" s="109" t="s">
        <v>4</v>
      </c>
      <c r="N7" s="109" t="s">
        <v>4</v>
      </c>
    </row>
    <row r="8" spans="2:28" ht="30" x14ac:dyDescent="0.6">
      <c r="B8" s="132" t="s">
        <v>1</v>
      </c>
      <c r="D8" s="131" t="s">
        <v>5</v>
      </c>
      <c r="E8" s="26"/>
      <c r="F8" s="131" t="s">
        <v>30</v>
      </c>
      <c r="G8" s="26"/>
      <c r="H8" s="131" t="s">
        <v>31</v>
      </c>
      <c r="I8" s="26"/>
      <c r="J8" s="131" t="s">
        <v>32</v>
      </c>
      <c r="K8" s="26"/>
      <c r="L8" s="131" t="s">
        <v>33</v>
      </c>
      <c r="M8" s="26"/>
      <c r="N8" s="131" t="s">
        <v>34</v>
      </c>
    </row>
    <row r="9" spans="2:28" x14ac:dyDescent="0.6">
      <c r="B9" s="107" t="s">
        <v>142</v>
      </c>
      <c r="D9" s="94">
        <v>5850</v>
      </c>
      <c r="E9" s="94"/>
      <c r="F9" s="94">
        <v>1000000</v>
      </c>
      <c r="G9" s="94"/>
      <c r="H9" s="94">
        <v>980000</v>
      </c>
      <c r="I9" s="94"/>
      <c r="J9" s="94" t="s">
        <v>220</v>
      </c>
      <c r="K9" s="94"/>
      <c r="L9" s="94">
        <v>5733000000</v>
      </c>
      <c r="M9" s="94"/>
      <c r="N9" s="94" t="s">
        <v>221</v>
      </c>
    </row>
    <row r="10" spans="2:28" ht="22.5" thickBot="1" x14ac:dyDescent="0.65">
      <c r="B10" s="2" t="s">
        <v>87</v>
      </c>
      <c r="D10" s="95"/>
      <c r="E10" s="94"/>
      <c r="F10" s="95"/>
      <c r="G10" s="94"/>
      <c r="H10" s="95"/>
      <c r="I10" s="94"/>
      <c r="J10" s="95"/>
      <c r="K10" s="94"/>
      <c r="L10" s="95">
        <f>SUM(L9)</f>
        <v>5733000000</v>
      </c>
      <c r="M10" s="94"/>
      <c r="N10" s="95"/>
    </row>
    <row r="11" spans="2:28" ht="21.75" thickTop="1" x14ac:dyDescent="0.6"/>
    <row r="21" spans="8:8" ht="30" x14ac:dyDescent="0.75">
      <c r="H21" s="65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Normal="100" zoomScaleSheetLayoutView="100" workbookViewId="0">
      <selection activeCell="F12" sqref="F12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9" t="s">
        <v>134</v>
      </c>
      <c r="C2" s="109"/>
      <c r="D2" s="109"/>
      <c r="E2" s="109"/>
      <c r="F2" s="109"/>
      <c r="G2" s="109"/>
      <c r="H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</row>
    <row r="4" spans="2:28" ht="30" x14ac:dyDescent="0.55000000000000004">
      <c r="B4" s="109" t="s">
        <v>210</v>
      </c>
      <c r="C4" s="109"/>
      <c r="D4" s="109"/>
      <c r="E4" s="109"/>
      <c r="F4" s="109"/>
      <c r="G4" s="109"/>
      <c r="H4" s="109"/>
    </row>
    <row r="5" spans="2:28" ht="64.5" customHeight="1" x14ac:dyDescent="0.55000000000000004"/>
    <row r="6" spans="2:28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3" t="s">
        <v>53</v>
      </c>
      <c r="C8" s="46"/>
      <c r="D8" s="133" t="s">
        <v>44</v>
      </c>
      <c r="E8" s="46"/>
      <c r="F8" s="133" t="s">
        <v>75</v>
      </c>
      <c r="G8" s="46"/>
      <c r="H8" s="133" t="s">
        <v>11</v>
      </c>
    </row>
    <row r="9" spans="2:28" s="4" customFormat="1" x14ac:dyDescent="0.55000000000000004">
      <c r="B9" s="4" t="s">
        <v>84</v>
      </c>
      <c r="D9" s="30">
        <f>'سرمایه‌گذاری در سهام'!J28</f>
        <v>68948398</v>
      </c>
      <c r="F9" s="48">
        <f>D9/$D$13</f>
        <v>6.7574903110746735E-3</v>
      </c>
      <c r="G9" s="6"/>
      <c r="H9" s="48">
        <f>D9/'سرمایه گذاری ها'!$O$17</f>
        <v>1.2539831371747329E-4</v>
      </c>
    </row>
    <row r="10" spans="2:28" s="4" customFormat="1" x14ac:dyDescent="0.55000000000000004">
      <c r="B10" s="4" t="s">
        <v>85</v>
      </c>
      <c r="D10" s="30">
        <f>'سرمایه‌گذاری در اوراق بهادار'!J28</f>
        <v>4422731477</v>
      </c>
      <c r="F10" s="48">
        <f t="shared" ref="F10:F11" si="0">D10/$D$13</f>
        <v>0.43346279204793819</v>
      </c>
      <c r="G10" s="6"/>
      <c r="H10" s="48">
        <f>D10/'سرمایه گذاری ها'!$O$17</f>
        <v>8.0437411938271575E-3</v>
      </c>
    </row>
    <row r="11" spans="2:28" s="4" customFormat="1" x14ac:dyDescent="0.55000000000000004">
      <c r="B11" s="4" t="s">
        <v>86</v>
      </c>
      <c r="D11" s="30">
        <f>'درآمد سپرده بانکی'!F31</f>
        <v>5709859587</v>
      </c>
      <c r="F11" s="48">
        <f t="shared" si="0"/>
        <v>0.55961156395177358</v>
      </c>
      <c r="G11" s="6"/>
      <c r="H11" s="48">
        <f>D11/'سرمایه گذاری ها'!$O$17</f>
        <v>1.0384675852415723E-2</v>
      </c>
    </row>
    <row r="12" spans="2:28" s="4" customFormat="1" x14ac:dyDescent="0.55000000000000004">
      <c r="B12" s="4" t="s">
        <v>82</v>
      </c>
      <c r="D12" s="30">
        <f>'سایر درآمدها'!D14</f>
        <v>1715715</v>
      </c>
      <c r="F12" s="48">
        <f t="shared" ref="F12" si="1">D12/$D$13</f>
        <v>1.6815368921356929E-4</v>
      </c>
      <c r="G12" s="6"/>
      <c r="H12" s="48">
        <f>D12/'سرمایه گذاری ها'!$O$17</f>
        <v>3.1204172114307091E-6</v>
      </c>
    </row>
    <row r="13" spans="2:28" ht="24.75" thickBot="1" x14ac:dyDescent="0.65">
      <c r="B13" s="33" t="s">
        <v>87</v>
      </c>
      <c r="D13" s="81">
        <f>SUM(D9:D12)</f>
        <v>10203255177</v>
      </c>
      <c r="E13" s="27"/>
      <c r="F13" s="82">
        <f>SUM(F9:F12)</f>
        <v>1</v>
      </c>
      <c r="G13" s="75"/>
      <c r="H13" s="83">
        <f>SUM(H9:H12)</f>
        <v>1.8556935777171785E-2</v>
      </c>
    </row>
    <row r="14" spans="2:28" ht="21.75" thickTop="1" x14ac:dyDescent="0.55000000000000004">
      <c r="D14" s="3"/>
    </row>
    <row r="18" spans="4:4" ht="27" customHeight="1" x14ac:dyDescent="0.75">
      <c r="D18" s="66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2022-10-23T20:36:35Z</cp:lastPrinted>
  <dcterms:created xsi:type="dcterms:W3CDTF">2021-12-28T12:49:50Z</dcterms:created>
  <dcterms:modified xsi:type="dcterms:W3CDTF">2022-10-24T05:30:39Z</dcterms:modified>
</cp:coreProperties>
</file>