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رداد 1401\دی\"/>
    </mc:Choice>
  </mc:AlternateContent>
  <xr:revisionPtr revIDLastSave="0" documentId="13_ncr:1_{3126E451-440A-42B1-A743-148368F9E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اول'!$A$1:$L$33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" l="1"/>
  <c r="Q22" i="1"/>
  <c r="O22" i="1"/>
  <c r="F10" i="15"/>
  <c r="F11" i="15"/>
  <c r="F9" i="15"/>
  <c r="J24" i="13"/>
  <c r="R22" i="12"/>
  <c r="R27" i="10"/>
  <c r="R28" i="9"/>
  <c r="J18" i="8"/>
  <c r="D26" i="11"/>
  <c r="F26" i="11"/>
  <c r="H26" i="11"/>
  <c r="J26" i="11"/>
  <c r="L26" i="11"/>
  <c r="N26" i="11"/>
  <c r="P26" i="11"/>
  <c r="R26" i="11"/>
  <c r="T26" i="11"/>
  <c r="V26" i="11"/>
  <c r="L27" i="6"/>
  <c r="N27" i="6"/>
  <c r="P27" i="6"/>
  <c r="R27" i="6"/>
  <c r="Y22" i="1"/>
  <c r="S22" i="1"/>
  <c r="M22" i="1"/>
  <c r="K22" i="1"/>
  <c r="I22" i="1"/>
  <c r="G22" i="1"/>
  <c r="E22" i="1"/>
  <c r="AD23" i="3"/>
  <c r="AH23" i="3"/>
  <c r="AJ23" i="3"/>
  <c r="P23" i="3"/>
  <c r="R23" i="3"/>
  <c r="T23" i="3"/>
  <c r="V23" i="3"/>
  <c r="X23" i="3"/>
  <c r="Z23" i="3"/>
  <c r="AB23" i="3"/>
  <c r="D27" i="10" l="1"/>
  <c r="F27" i="10"/>
  <c r="H27" i="10"/>
  <c r="J27" i="10"/>
  <c r="L27" i="10"/>
  <c r="N27" i="10"/>
  <c r="P27" i="10"/>
  <c r="D9" i="15"/>
  <c r="P24" i="7"/>
  <c r="O13" i="16"/>
  <c r="AB16" i="5"/>
  <c r="M15" i="16" s="1"/>
  <c r="O12" i="16"/>
  <c r="F14" i="14"/>
  <c r="D14" i="14"/>
  <c r="F24" i="13"/>
  <c r="D11" i="15" s="1"/>
  <c r="P22" i="12"/>
  <c r="N22" i="12"/>
  <c r="L22" i="12"/>
  <c r="J22" i="12"/>
  <c r="D10" i="15" s="1"/>
  <c r="H22" i="12"/>
  <c r="F22" i="12"/>
  <c r="D22" i="12"/>
  <c r="P28" i="9"/>
  <c r="N18" i="8"/>
  <c r="L18" i="8"/>
  <c r="T18" i="8"/>
  <c r="R18" i="8"/>
  <c r="P18" i="8"/>
  <c r="L24" i="7"/>
  <c r="E13" i="16"/>
  <c r="G13" i="16" s="1"/>
  <c r="I13" i="16"/>
  <c r="K13" i="16"/>
  <c r="G12" i="16"/>
  <c r="E12" i="16"/>
  <c r="G14" i="16"/>
  <c r="E14" i="16"/>
  <c r="Z16" i="5"/>
  <c r="X16" i="5"/>
  <c r="K15" i="16" s="1"/>
  <c r="V16" i="5"/>
  <c r="L16" i="5"/>
  <c r="N16" i="5"/>
  <c r="E15" i="16" s="1"/>
  <c r="P16" i="5"/>
  <c r="G15" i="16" s="1"/>
  <c r="R16" i="5"/>
  <c r="T16" i="5"/>
  <c r="I15" i="16" s="1"/>
  <c r="AD16" i="5"/>
  <c r="O15" i="16" s="1"/>
  <c r="I14" i="16"/>
  <c r="K14" i="16"/>
  <c r="R22" i="1"/>
  <c r="M14" i="16"/>
  <c r="O14" i="16"/>
  <c r="J24" i="7"/>
  <c r="M12" i="16"/>
  <c r="K12" i="16"/>
  <c r="I12" i="16"/>
  <c r="N28" i="9"/>
  <c r="L28" i="9"/>
  <c r="J28" i="9"/>
  <c r="H28" i="9"/>
  <c r="F28" i="9"/>
  <c r="D28" i="9"/>
  <c r="R24" i="7"/>
  <c r="T24" i="7"/>
  <c r="N24" i="7"/>
  <c r="P17" i="16"/>
  <c r="N17" i="16"/>
  <c r="L17" i="16"/>
  <c r="J17" i="16"/>
  <c r="H17" i="16"/>
  <c r="F17" i="16"/>
  <c r="D17" i="16"/>
  <c r="D13" i="15" l="1"/>
  <c r="M13" i="16"/>
  <c r="O17" i="16"/>
  <c r="T24" i="6" s="1"/>
  <c r="E17" i="16"/>
  <c r="G17" i="16"/>
  <c r="K17" i="16"/>
  <c r="M17" i="16"/>
  <c r="I17" i="16"/>
  <c r="AA11" i="1" l="1"/>
  <c r="AF13" i="5"/>
  <c r="T14" i="6"/>
  <c r="Q12" i="16"/>
  <c r="T11" i="6"/>
  <c r="T15" i="6"/>
  <c r="T19" i="6"/>
  <c r="T23" i="6"/>
  <c r="T17" i="6"/>
  <c r="T18" i="6"/>
  <c r="T22" i="6"/>
  <c r="T12" i="6"/>
  <c r="T16" i="6"/>
  <c r="T20" i="6"/>
  <c r="T21" i="6"/>
  <c r="T10" i="6"/>
  <c r="T27" i="6" s="1"/>
  <c r="T13" i="6"/>
  <c r="AF14" i="5"/>
  <c r="AL17" i="3"/>
  <c r="AL14" i="3"/>
  <c r="AL15" i="3"/>
  <c r="AL16" i="3"/>
  <c r="AL20" i="3"/>
  <c r="AA12" i="1"/>
  <c r="AA16" i="1"/>
  <c r="AL21" i="3"/>
  <c r="AA13" i="1"/>
  <c r="AA17" i="1"/>
  <c r="AL18" i="3"/>
  <c r="AL13" i="3"/>
  <c r="AA14" i="1"/>
  <c r="AA18" i="1"/>
  <c r="AL19" i="3"/>
  <c r="AA15" i="1"/>
  <c r="AA19" i="1"/>
  <c r="Q13" i="16"/>
  <c r="Q17" i="16"/>
  <c r="Q16" i="16"/>
  <c r="Q15" i="16"/>
  <c r="Q14" i="16"/>
  <c r="AL23" i="3" l="1"/>
  <c r="AF16" i="5"/>
  <c r="AA22" i="1"/>
  <c r="H13" i="15"/>
</calcChain>
</file>

<file path=xl/sharedStrings.xml><?xml version="1.0" encoding="utf-8"?>
<sst xmlns="http://schemas.openxmlformats.org/spreadsheetml/2006/main" count="863" uniqueCount="234">
  <si>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</si>
  <si>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</si>
  <si>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</si>
  <si>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</si>
  <si>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</si>
  <si>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</si>
  <si>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</si>
  <si>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</si>
  <si>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</si>
  <si>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</si>
  <si>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</si>
  <si>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</si>
  <si>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</si>
  <si>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</si>
  <si>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</si>
  <si>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</si>
  <si>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</si>
  <si>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</si>
  <si>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</si>
  <si>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</si>
  <si>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</si>
  <si>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</si>
  <si>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</si>
  <si>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</si>
  <si>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</si>
  <si>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</si>
  <si>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</si>
  <si>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</si>
  <si>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</si>
  <si>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</si>
  <si>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</si>
  <si>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</si>
  <si>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</si>
  <si>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</si>
  <si>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</si>
  <si>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</si>
  <si>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</si>
  <si>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</si>
  <si>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</si>
  <si>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</si>
  <si>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</si>
  <si>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</si>
  <si>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</si>
  <si>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</si>
  <si>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</si>
  <si>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</si>
  <si>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</si>
  <si>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</si>
  <si>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</si>
  <si>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</si>
  <si>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</si>
  <si>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</si>
  <si>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</si>
  <si>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</si>
  <si>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</si>
  <si>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</si>
  <si>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</si>
  <si>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</si>
  <si>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</si>
  <si>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</si>
  <si>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</si>
  <si>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</si>
  <si>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</si>
  <si>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</si>
  <si>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</si>
  <si>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</si>
  <si>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</si>
  <si>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</si>
  <si>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</si>
  <si>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</si>
  <si>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</si>
  <si>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</si>
  <si>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</si>
  <si>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</si>
  <si>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</si>
  <si>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</si>
  <si>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</si>
  <si>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</si>
  <si>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</si>
  <si>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</si>
  <si>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</si>
  <si>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</si>
  <si>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</si>
  <si>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</si>
  <si>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</si>
  <si>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</si>
  <si>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</si>
  <si>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</si>
  <si>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</si>
  <si>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</si>
  <si>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</si>
  <si>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</si>
  <si>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</si>
  <si>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</si>
  <si>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</si>
  <si>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</si>
  <si>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</si>
  <si>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</si>
  <si>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</si>
  <si>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</si>
  <si>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</si>
  <si>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</si>
  <si>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</si>
  <si>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</si>
  <si>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</si>
  <si>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</si>
  <si>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</si>
  <si>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</si>
  <si>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</si>
  <si>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</si>
  <si>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</si>
  <si>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</si>
  <si>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</si>
  <si>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</si>
  <si>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</si>
  <si>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</si>
  <si>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</si>
  <si>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</si>
  <si>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</si>
  <si>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</si>
  <si>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</si>
  <si>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</si>
  <si>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</si>
  <si>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</si>
  <si>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</si>
  <si>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</si>
  <si>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</si>
  <si>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</si>
  <si>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</si>
  <si>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</si>
  <si>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</si>
  <si>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</si>
  <si>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</si>
  <si>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</si>
  <si>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1400/06/16</t>
  </si>
  <si>
    <t>1403/09/19</t>
  </si>
  <si>
    <t>سپرده های بانکی</t>
  </si>
  <si>
    <t>قنداصفهان‌</t>
  </si>
  <si>
    <t>صندوق سرمایه‌گذاری گنجینه الماس بیمه دی</t>
  </si>
  <si>
    <t>1401/04/31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</si>
  <si>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</si>
  <si>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</si>
  <si>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</si>
  <si>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</si>
  <si>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</si>
  <si>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</si>
  <si>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</si>
  <si>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</si>
  <si>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</si>
  <si>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</si>
  <si>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</si>
  <si>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</si>
  <si>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1403/04/23</t>
  </si>
  <si>
    <t>گواهی سپرده بلند مدت به تاریخ 1402/04/19</t>
  </si>
  <si>
    <t>1402/04/19</t>
  </si>
  <si>
    <t>0402730625007</t>
  </si>
  <si>
    <t>1400/09/21</t>
  </si>
  <si>
    <t xml:space="preserve">بانک ایران زمین انقلاب </t>
  </si>
  <si>
    <t>114-912-1396301-2</t>
  </si>
  <si>
    <t>1400/10/25</t>
  </si>
  <si>
    <t>0403214639000</t>
  </si>
  <si>
    <t>1401/01/09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</si>
  <si>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</si>
  <si>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</si>
  <si>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</si>
  <si>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</si>
  <si>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</si>
  <si>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</si>
  <si>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</si>
  <si>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</si>
  <si>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</si>
  <si>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</si>
  <si>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</si>
  <si>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</si>
  <si>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10-8572644-1</t>
  </si>
  <si>
    <t>1400/04/19</t>
  </si>
  <si>
    <t>0800499010004</t>
  </si>
  <si>
    <t>0201283319005</t>
  </si>
  <si>
    <t>1399/05/29</t>
  </si>
  <si>
    <t>0301758440002</t>
  </si>
  <si>
    <t>قرض الحسنه</t>
  </si>
  <si>
    <t>1397/03/01</t>
  </si>
  <si>
    <t>بانک آینده شهيد بهشتي</t>
  </si>
  <si>
    <t>0100302886002</t>
  </si>
  <si>
    <t>0301460062002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</si>
  <si>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</si>
  <si>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</si>
  <si>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</si>
  <si>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</si>
  <si>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</si>
  <si>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</si>
  <si>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</si>
  <si>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</si>
  <si>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</si>
  <si>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</si>
  <si>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</si>
  <si>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</si>
  <si>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</si>
  <si>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برای ماه منتهی به 1401/05/31</t>
  </si>
  <si>
    <t>1401/05/31</t>
  </si>
  <si>
    <t>پالایش نفت لاوان</t>
  </si>
  <si>
    <t>اسناد خزانه-م9بودجه00-031101</t>
  </si>
  <si>
    <t>1400/06/01</t>
  </si>
  <si>
    <t>1403/11/01</t>
  </si>
  <si>
    <t>گواهی سپرده بلندمدت بانک ایران زمین به تاریخ1403/04/23</t>
  </si>
  <si>
    <t>114-840-1396301-2</t>
  </si>
  <si>
    <t>1401/05/04</t>
  </si>
  <si>
    <t>-2.30%</t>
  </si>
  <si>
    <t>7.35%</t>
  </si>
  <si>
    <t>0.00%</t>
  </si>
  <si>
    <t>5.56%</t>
  </si>
  <si>
    <t>-0.01%</t>
  </si>
  <si>
    <t>2.74%</t>
  </si>
  <si>
    <t>3.56%</t>
  </si>
  <si>
    <t>2.15%</t>
  </si>
  <si>
    <t>2.01%</t>
  </si>
  <si>
    <t>0.21%</t>
  </si>
  <si>
    <t>0.05%</t>
  </si>
  <si>
    <t>-0.06%</t>
  </si>
  <si>
    <t>-2.18%</t>
  </si>
  <si>
    <t>-0.30%</t>
  </si>
  <si>
    <t>1.09%</t>
  </si>
  <si>
    <t>-0.57%</t>
  </si>
  <si>
    <t>1.65%</t>
  </si>
  <si>
    <t>-1.44%</t>
  </si>
  <si>
    <t>-4.10%</t>
  </si>
  <si>
    <t>-1.72%</t>
  </si>
  <si>
    <t>0.94%</t>
  </si>
  <si>
    <t>-2.38%</t>
  </si>
  <si>
    <t>-3.26%</t>
  </si>
  <si>
    <t>-3.24%</t>
  </si>
  <si>
    <t>2.81%</t>
  </si>
  <si>
    <t>-4.63%</t>
  </si>
  <si>
    <t>1401/05/11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</si>
</sst>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right" vertical="center" indent="1" readingOrder="2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523875</xdr:colOff>
      <xdr:row>32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D75F44-ED02-8751-BF64-E9E07C38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980456925" y="0"/>
          <a:ext cx="69723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>
      <selection activeCell="M32" sqref="M32"/>
    </sheetView>
  </sheetViews>
  <sheetFormatPr defaultRowHeight="24"/>
  <cols>
    <col min="1" max="1" width="7.28515625" style="27" customWidth="1"/>
    <col min="2" max="8" width="8.85546875" style="27" customWidth="1"/>
    <col min="9" max="16384" width="9.140625" style="27"/>
  </cols>
  <sheetData>
    <row r="5" spans="2:10" s="99" customFormat="1" ht="30">
      <c r="B5" s="146"/>
      <c r="C5" s="146"/>
      <c r="D5" s="146"/>
      <c r="E5" s="146"/>
      <c r="F5" s="146"/>
      <c r="G5" s="146"/>
      <c r="H5" s="146"/>
      <c r="I5" s="101"/>
    </row>
    <row r="6" spans="2:10" s="99" customFormat="1" ht="30">
      <c r="B6" s="146"/>
      <c r="C6" s="146"/>
      <c r="D6" s="146"/>
      <c r="E6" s="146"/>
      <c r="F6" s="146"/>
      <c r="G6" s="146"/>
      <c r="H6" s="146"/>
      <c r="I6" s="101"/>
    </row>
    <row r="7" spans="2:10" s="99" customFormat="1" ht="30">
      <c r="B7" s="146"/>
      <c r="C7" s="146"/>
      <c r="D7" s="146"/>
      <c r="E7" s="146"/>
      <c r="F7" s="146"/>
      <c r="G7" s="146"/>
      <c r="H7" s="146"/>
      <c r="I7" s="101"/>
    </row>
    <row r="11" spans="2:10" ht="24" customHeight="1">
      <c r="B11" s="145"/>
      <c r="C11" s="145"/>
      <c r="D11" s="145"/>
      <c r="E11" s="145"/>
      <c r="F11" s="145"/>
      <c r="G11" s="145"/>
      <c r="H11" s="145"/>
    </row>
    <row r="12" spans="2:10" ht="24" customHeight="1">
      <c r="B12" s="145"/>
      <c r="C12" s="145"/>
      <c r="D12" s="145"/>
      <c r="E12" s="145"/>
      <c r="F12" s="145"/>
      <c r="G12" s="145"/>
      <c r="H12" s="145"/>
    </row>
    <row r="13" spans="2:10" ht="24" customHeight="1">
      <c r="B13" s="145"/>
      <c r="C13" s="145"/>
      <c r="D13" s="145"/>
      <c r="E13" s="145"/>
      <c r="F13" s="145"/>
      <c r="G13" s="145"/>
      <c r="H13" s="145"/>
    </row>
    <row r="14" spans="2:10" ht="24" customHeight="1">
      <c r="B14" s="145"/>
      <c r="C14" s="145"/>
      <c r="D14" s="145"/>
      <c r="E14" s="145"/>
      <c r="F14" s="145"/>
      <c r="G14" s="145"/>
      <c r="H14" s="145"/>
      <c r="I14" s="100"/>
      <c r="J14" s="100"/>
    </row>
    <row r="15" spans="2:10" ht="24" customHeight="1">
      <c r="B15" s="145"/>
      <c r="C15" s="145"/>
      <c r="D15" s="145"/>
      <c r="E15" s="145"/>
      <c r="F15" s="145"/>
      <c r="G15" s="145"/>
      <c r="H15" s="145"/>
      <c r="I15" s="100"/>
      <c r="J15" s="100"/>
    </row>
    <row r="16" spans="2:10" ht="24" customHeight="1">
      <c r="B16" s="145"/>
      <c r="C16" s="145"/>
      <c r="D16" s="145"/>
      <c r="E16" s="145"/>
      <c r="F16" s="145"/>
      <c r="G16" s="145"/>
      <c r="H16" s="145"/>
      <c r="I16" s="100"/>
      <c r="J16" s="100"/>
    </row>
    <row r="17" spans="2:10" ht="24" customHeight="1">
      <c r="B17" s="145"/>
      <c r="C17" s="145"/>
      <c r="D17" s="145"/>
      <c r="E17" s="145"/>
      <c r="F17" s="145"/>
      <c r="G17" s="145"/>
      <c r="H17" s="145"/>
      <c r="I17" s="100"/>
      <c r="J17" s="100"/>
    </row>
    <row r="18" spans="2:10" ht="24" customHeight="1">
      <c r="B18" s="145"/>
      <c r="C18" s="145"/>
      <c r="D18" s="145"/>
      <c r="E18" s="145"/>
      <c r="F18" s="145"/>
      <c r="G18" s="145"/>
      <c r="H18" s="145"/>
      <c r="I18" s="100"/>
      <c r="J18" s="100"/>
    </row>
    <row r="19" spans="2:10">
      <c r="B19" s="100"/>
      <c r="C19" s="100"/>
      <c r="D19" s="100"/>
      <c r="E19" s="100"/>
      <c r="F19" s="100"/>
      <c r="G19" s="100"/>
      <c r="H19" s="100"/>
      <c r="I19" s="100"/>
      <c r="J19" s="100"/>
    </row>
    <row r="20" spans="2:10">
      <c r="B20" s="100"/>
      <c r="C20" s="100"/>
      <c r="D20" s="100"/>
      <c r="E20" s="100"/>
      <c r="F20" s="100"/>
      <c r="G20" s="144"/>
      <c r="H20" s="144"/>
      <c r="I20" s="100"/>
      <c r="J20" s="100"/>
    </row>
    <row r="21" spans="2:10">
      <c r="B21" s="100"/>
      <c r="C21" s="100"/>
      <c r="D21" s="100"/>
      <c r="E21" s="100"/>
      <c r="F21" s="100"/>
      <c r="G21" s="144"/>
      <c r="H21" s="144"/>
      <c r="I21" s="100"/>
      <c r="J21" s="100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topLeftCell="A7" zoomScale="60" zoomScaleNormal="100" workbookViewId="0">
      <selection activeCell="J27" sqref="J27"/>
    </sheetView>
  </sheetViews>
  <sheetFormatPr defaultRowHeight="21.75" customHeight="1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1.28515625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>
      <c r="B2" s="133" t="s">
        <v>138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8" ht="27" customHeight="1">
      <c r="B3" s="133" t="s">
        <v>51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28" ht="27" customHeight="1">
      <c r="B4" s="133" t="s">
        <v>198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8" s="37" customFormat="1" ht="21.75" customHeight="1"/>
    <row r="6" spans="2:28" s="2" customFormat="1" ht="21.75" customHeight="1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>
      <c r="B8" s="132" t="s">
        <v>52</v>
      </c>
      <c r="C8" s="132" t="s">
        <v>52</v>
      </c>
      <c r="D8" s="132" t="s">
        <v>52</v>
      </c>
      <c r="E8" s="132" t="s">
        <v>52</v>
      </c>
      <c r="F8" s="132" t="s">
        <v>52</v>
      </c>
      <c r="G8" s="132" t="s">
        <v>52</v>
      </c>
      <c r="H8" s="132" t="s">
        <v>52</v>
      </c>
      <c r="J8" s="132" t="s">
        <v>53</v>
      </c>
      <c r="K8" s="132" t="s">
        <v>53</v>
      </c>
      <c r="L8" s="132" t="s">
        <v>53</v>
      </c>
      <c r="M8" s="132" t="s">
        <v>53</v>
      </c>
      <c r="N8" s="132" t="s">
        <v>53</v>
      </c>
      <c r="P8" s="132" t="s">
        <v>54</v>
      </c>
      <c r="Q8" s="132" t="s">
        <v>54</v>
      </c>
      <c r="R8" s="132" t="s">
        <v>54</v>
      </c>
      <c r="S8" s="132" t="s">
        <v>54</v>
      </c>
      <c r="T8" s="132" t="s">
        <v>54</v>
      </c>
    </row>
    <row r="9" spans="2:28" s="39" customFormat="1" ht="58.5" customHeight="1">
      <c r="B9" s="131" t="s">
        <v>55</v>
      </c>
      <c r="C9" s="42"/>
      <c r="D9" s="131" t="s">
        <v>56</v>
      </c>
      <c r="E9" s="42"/>
      <c r="F9" s="131" t="s">
        <v>27</v>
      </c>
      <c r="G9" s="42"/>
      <c r="H9" s="131" t="s">
        <v>28</v>
      </c>
      <c r="J9" s="131" t="s">
        <v>57</v>
      </c>
      <c r="K9" s="42"/>
      <c r="L9" s="131" t="s">
        <v>58</v>
      </c>
      <c r="M9" s="42"/>
      <c r="N9" s="131" t="s">
        <v>59</v>
      </c>
      <c r="P9" s="131" t="s">
        <v>57</v>
      </c>
      <c r="Q9" s="42"/>
      <c r="R9" s="131" t="s">
        <v>58</v>
      </c>
      <c r="S9" s="42"/>
      <c r="T9" s="131" t="s">
        <v>59</v>
      </c>
    </row>
    <row r="10" spans="2:28" s="37" customFormat="1" ht="21.75" customHeight="1">
      <c r="B10" s="37" t="s">
        <v>112</v>
      </c>
      <c r="D10" s="38" t="s">
        <v>60</v>
      </c>
      <c r="F10" s="37" t="s">
        <v>114</v>
      </c>
      <c r="H10" s="38">
        <v>18</v>
      </c>
      <c r="J10" s="40">
        <v>955746270</v>
      </c>
      <c r="K10" s="41"/>
      <c r="L10" s="40" t="s">
        <v>60</v>
      </c>
      <c r="M10" s="41"/>
      <c r="N10" s="40">
        <v>955746270</v>
      </c>
      <c r="O10" s="41"/>
      <c r="P10" s="40">
        <v>4514822199</v>
      </c>
      <c r="Q10" s="41"/>
      <c r="R10" s="40" t="s">
        <v>60</v>
      </c>
      <c r="S10" s="41"/>
      <c r="T10" s="40">
        <v>4514822199</v>
      </c>
    </row>
    <row r="11" spans="2:28" s="37" customFormat="1" ht="21.75" customHeight="1">
      <c r="B11" s="37" t="s">
        <v>116</v>
      </c>
      <c r="D11" s="38">
        <v>21</v>
      </c>
      <c r="F11" s="37" t="s">
        <v>60</v>
      </c>
      <c r="H11" s="38">
        <v>18</v>
      </c>
      <c r="J11" s="40">
        <v>332082191</v>
      </c>
      <c r="K11" s="41"/>
      <c r="L11" s="40">
        <v>0</v>
      </c>
      <c r="M11" s="41"/>
      <c r="N11" s="40">
        <v>332082191</v>
      </c>
      <c r="O11" s="41"/>
      <c r="P11" s="40">
        <v>883936964</v>
      </c>
      <c r="Q11" s="41"/>
      <c r="R11" s="40">
        <v>1185856</v>
      </c>
      <c r="S11" s="41"/>
      <c r="T11" s="40">
        <v>882751108</v>
      </c>
    </row>
    <row r="12" spans="2:28" s="37" customFormat="1" ht="21.75" customHeight="1">
      <c r="B12" s="37" t="s">
        <v>157</v>
      </c>
      <c r="D12" s="38">
        <v>25</v>
      </c>
      <c r="F12" s="37" t="s">
        <v>60</v>
      </c>
      <c r="H12" s="38">
        <v>18</v>
      </c>
      <c r="J12" s="40">
        <v>179780819</v>
      </c>
      <c r="K12" s="41"/>
      <c r="L12" s="40">
        <v>-66064</v>
      </c>
      <c r="M12" s="41"/>
      <c r="N12" s="40">
        <v>179846883</v>
      </c>
      <c r="O12" s="41"/>
      <c r="P12" s="40">
        <v>777863012</v>
      </c>
      <c r="Q12" s="41"/>
      <c r="R12" s="40">
        <v>420413</v>
      </c>
      <c r="S12" s="41"/>
      <c r="T12" s="40">
        <v>777442599</v>
      </c>
    </row>
    <row r="13" spans="2:28" s="37" customFormat="1" ht="21.75" customHeight="1">
      <c r="B13" s="37" t="s">
        <v>116</v>
      </c>
      <c r="D13" s="38">
        <v>9</v>
      </c>
      <c r="F13" s="37" t="s">
        <v>60</v>
      </c>
      <c r="H13" s="38">
        <v>18</v>
      </c>
      <c r="J13" s="40">
        <v>73949041</v>
      </c>
      <c r="K13" s="41"/>
      <c r="L13" s="40">
        <v>-203488</v>
      </c>
      <c r="M13" s="41"/>
      <c r="N13" s="40">
        <v>74152529</v>
      </c>
      <c r="O13" s="41"/>
      <c r="P13" s="40">
        <v>281997106</v>
      </c>
      <c r="Q13" s="41"/>
      <c r="R13" s="40">
        <v>29764</v>
      </c>
      <c r="S13" s="41"/>
      <c r="T13" s="40">
        <v>281967342</v>
      </c>
    </row>
    <row r="14" spans="2:28" s="37" customFormat="1" ht="21.75" customHeight="1">
      <c r="B14" s="37" t="s">
        <v>147</v>
      </c>
      <c r="D14" s="38" t="s">
        <v>60</v>
      </c>
      <c r="F14" s="37" t="s">
        <v>149</v>
      </c>
      <c r="H14" s="38">
        <v>18</v>
      </c>
      <c r="J14" s="40">
        <v>89695343</v>
      </c>
      <c r="K14" s="41"/>
      <c r="L14" s="40" t="s">
        <v>60</v>
      </c>
      <c r="M14" s="41"/>
      <c r="N14" s="40">
        <v>89695343</v>
      </c>
      <c r="O14" s="41"/>
      <c r="P14" s="40">
        <v>279993514</v>
      </c>
      <c r="Q14" s="41"/>
      <c r="R14" s="40" t="s">
        <v>60</v>
      </c>
      <c r="S14" s="41"/>
      <c r="T14" s="40">
        <v>279993514</v>
      </c>
    </row>
    <row r="15" spans="2:28" s="37" customFormat="1" ht="21.75" customHeight="1">
      <c r="B15" s="37" t="s">
        <v>120</v>
      </c>
      <c r="D15" s="38">
        <v>9</v>
      </c>
      <c r="F15" s="37" t="s">
        <v>60</v>
      </c>
      <c r="H15" s="38">
        <v>18</v>
      </c>
      <c r="J15" s="40">
        <v>62115424</v>
      </c>
      <c r="K15" s="41"/>
      <c r="L15" s="40">
        <v>-134135</v>
      </c>
      <c r="M15" s="41"/>
      <c r="N15" s="40">
        <v>62249559</v>
      </c>
      <c r="O15" s="41"/>
      <c r="P15" s="40">
        <v>173457873</v>
      </c>
      <c r="Q15" s="41"/>
      <c r="R15" s="40">
        <v>66343</v>
      </c>
      <c r="S15" s="41"/>
      <c r="T15" s="40">
        <v>173391530</v>
      </c>
    </row>
    <row r="16" spans="2:28" s="37" customFormat="1" ht="21.75" customHeight="1">
      <c r="B16" s="37" t="s">
        <v>116</v>
      </c>
      <c r="D16" s="38">
        <v>30</v>
      </c>
      <c r="F16" s="37" t="s">
        <v>60</v>
      </c>
      <c r="H16" s="38">
        <v>0</v>
      </c>
      <c r="J16" s="40">
        <v>0</v>
      </c>
      <c r="K16" s="41"/>
      <c r="L16" s="40">
        <v>0</v>
      </c>
      <c r="M16" s="41"/>
      <c r="N16" s="40">
        <v>0</v>
      </c>
      <c r="O16" s="41"/>
      <c r="P16" s="40">
        <v>23636280</v>
      </c>
      <c r="Q16" s="41"/>
      <c r="R16" s="40">
        <v>0</v>
      </c>
      <c r="S16" s="41"/>
      <c r="T16" s="40">
        <v>23636280</v>
      </c>
    </row>
    <row r="17" spans="2:20" s="37" customFormat="1" ht="21.75" customHeight="1">
      <c r="B17" s="37" t="s">
        <v>120</v>
      </c>
      <c r="D17" s="38">
        <v>24</v>
      </c>
      <c r="F17" s="37" t="s">
        <v>60</v>
      </c>
      <c r="H17" s="38">
        <v>10</v>
      </c>
      <c r="J17" s="40">
        <v>2338557</v>
      </c>
      <c r="K17" s="41"/>
      <c r="L17" s="40">
        <v>15251</v>
      </c>
      <c r="M17" s="41"/>
      <c r="N17" s="40">
        <v>2323306</v>
      </c>
      <c r="O17" s="41"/>
      <c r="P17" s="40">
        <v>2338557</v>
      </c>
      <c r="Q17" s="41"/>
      <c r="R17" s="40">
        <v>15251</v>
      </c>
      <c r="S17" s="41"/>
      <c r="T17" s="40">
        <v>2323306</v>
      </c>
    </row>
    <row r="18" spans="2:20" s="37" customFormat="1" ht="21.75" customHeight="1">
      <c r="B18" s="37" t="s">
        <v>121</v>
      </c>
      <c r="D18" s="38">
        <v>16</v>
      </c>
      <c r="F18" s="37" t="s">
        <v>60</v>
      </c>
      <c r="H18" s="38">
        <v>0</v>
      </c>
      <c r="J18" s="40">
        <v>0</v>
      </c>
      <c r="K18" s="41"/>
      <c r="L18" s="40">
        <v>0</v>
      </c>
      <c r="M18" s="41"/>
      <c r="N18" s="40">
        <v>0</v>
      </c>
      <c r="O18" s="41"/>
      <c r="P18" s="40">
        <v>333943</v>
      </c>
      <c r="Q18" s="41"/>
      <c r="R18" s="40">
        <v>0</v>
      </c>
      <c r="S18" s="41"/>
      <c r="T18" s="40">
        <v>333943</v>
      </c>
    </row>
    <row r="19" spans="2:20" s="37" customFormat="1" ht="21.75" customHeight="1">
      <c r="B19" s="37" t="s">
        <v>171</v>
      </c>
      <c r="D19" s="38">
        <v>24</v>
      </c>
      <c r="F19" s="37" t="s">
        <v>60</v>
      </c>
      <c r="H19" s="38">
        <v>0</v>
      </c>
      <c r="J19" s="40">
        <v>0</v>
      </c>
      <c r="K19" s="41"/>
      <c r="L19" s="40">
        <v>0</v>
      </c>
      <c r="M19" s="41"/>
      <c r="N19" s="40">
        <v>0</v>
      </c>
      <c r="O19" s="41"/>
      <c r="P19" s="40">
        <v>116376</v>
      </c>
      <c r="Q19" s="41"/>
      <c r="R19" s="40">
        <v>0</v>
      </c>
      <c r="S19" s="41"/>
      <c r="T19" s="40">
        <v>116376</v>
      </c>
    </row>
    <row r="20" spans="2:20" s="37" customFormat="1" ht="21.75" customHeight="1">
      <c r="B20" s="37" t="s">
        <v>163</v>
      </c>
      <c r="D20" s="38">
        <v>15</v>
      </c>
      <c r="F20" s="37" t="s">
        <v>60</v>
      </c>
      <c r="H20" s="38">
        <v>0</v>
      </c>
      <c r="J20" s="40">
        <v>11482</v>
      </c>
      <c r="K20" s="41"/>
      <c r="L20" s="40">
        <v>0</v>
      </c>
      <c r="M20" s="41"/>
      <c r="N20" s="40">
        <v>11482</v>
      </c>
      <c r="O20" s="41"/>
      <c r="P20" s="40">
        <v>103916</v>
      </c>
      <c r="Q20" s="41"/>
      <c r="R20" s="40">
        <v>0</v>
      </c>
      <c r="S20" s="41"/>
      <c r="T20" s="40">
        <v>103916</v>
      </c>
    </row>
    <row r="21" spans="2:20" s="37" customFormat="1" ht="21.75" customHeight="1">
      <c r="B21" s="37" t="s">
        <v>116</v>
      </c>
      <c r="D21" s="38">
        <v>19</v>
      </c>
      <c r="F21" s="37" t="s">
        <v>60</v>
      </c>
      <c r="H21" s="38">
        <v>18</v>
      </c>
      <c r="J21" s="40">
        <v>15283</v>
      </c>
      <c r="K21" s="41"/>
      <c r="L21" s="40">
        <v>-164</v>
      </c>
      <c r="M21" s="41"/>
      <c r="N21" s="40">
        <v>15447</v>
      </c>
      <c r="O21" s="41"/>
      <c r="P21" s="40">
        <v>91710</v>
      </c>
      <c r="Q21" s="41"/>
      <c r="R21" s="40">
        <v>37</v>
      </c>
      <c r="S21" s="41"/>
      <c r="T21" s="40">
        <v>91673</v>
      </c>
    </row>
    <row r="22" spans="2:20" s="37" customFormat="1" ht="21.75" customHeight="1">
      <c r="B22" s="37" t="s">
        <v>119</v>
      </c>
      <c r="D22" s="38">
        <v>17</v>
      </c>
      <c r="F22" s="37" t="s">
        <v>60</v>
      </c>
      <c r="H22" s="38">
        <v>0</v>
      </c>
      <c r="J22" s="40">
        <v>0</v>
      </c>
      <c r="K22" s="41"/>
      <c r="L22" s="40">
        <v>0</v>
      </c>
      <c r="M22" s="41"/>
      <c r="N22" s="40">
        <v>0</v>
      </c>
      <c r="O22" s="41"/>
      <c r="P22" s="40">
        <v>4109</v>
      </c>
      <c r="Q22" s="41"/>
      <c r="R22" s="40">
        <v>0</v>
      </c>
      <c r="S22" s="41"/>
      <c r="T22" s="40">
        <v>4109</v>
      </c>
    </row>
    <row r="23" spans="2:20" s="37" customFormat="1" ht="21.75" customHeight="1">
      <c r="D23" s="38"/>
      <c r="H23" s="38"/>
      <c r="J23" s="40"/>
      <c r="K23" s="41"/>
      <c r="L23" s="40"/>
      <c r="M23" s="41"/>
      <c r="N23" s="40"/>
      <c r="O23" s="41"/>
      <c r="P23" s="40"/>
      <c r="Q23" s="41"/>
      <c r="R23" s="40"/>
      <c r="S23" s="41"/>
      <c r="T23" s="40"/>
    </row>
    <row r="24" spans="2:20" s="37" customFormat="1" ht="21.75" customHeight="1" thickBot="1">
      <c r="B24" s="130" t="s">
        <v>90</v>
      </c>
      <c r="C24" s="130"/>
      <c r="D24" s="130"/>
      <c r="E24" s="130"/>
      <c r="F24" s="130"/>
      <c r="G24" s="130"/>
      <c r="H24" s="130"/>
      <c r="J24" s="44">
        <f>SUM(J10:J21)</f>
        <v>1695734410</v>
      </c>
      <c r="L24" s="44">
        <f>SUM(L10:L21)</f>
        <v>-388600</v>
      </c>
      <c r="N24" s="44">
        <f>SUM(N10:N21)</f>
        <v>1696123010</v>
      </c>
      <c r="P24" s="44">
        <f>SUM(P10:P21)</f>
        <v>6938691450</v>
      </c>
      <c r="R24" s="44">
        <f>SUM(R10:R21)</f>
        <v>1717664</v>
      </c>
      <c r="T24" s="44">
        <f>SUM(T10:T21)</f>
        <v>6936973786</v>
      </c>
    </row>
    <row r="25" spans="2:20" ht="21.75" customHeight="1" thickTop="1"/>
    <row r="27" spans="2:20" ht="21.75" customHeight="1">
      <c r="J27" s="69">
        <v>9</v>
      </c>
    </row>
  </sheetData>
  <sortState xmlns:xlrd2="http://schemas.microsoft.com/office/spreadsheetml/2017/richdata2" ref="B10:T21">
    <sortCondition descending="1" ref="T10:T21"/>
  </sortState>
  <mergeCells count="17">
    <mergeCell ref="B2:T2"/>
    <mergeCell ref="B3:T3"/>
    <mergeCell ref="B4:T4"/>
    <mergeCell ref="B24:H2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8"/>
  <sheetViews>
    <sheetView rightToLeft="1" view="pageBreakPreview" zoomScale="60" zoomScaleNormal="60" workbookViewId="0">
      <selection activeCell="T26" sqref="T26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>
      <c r="B2" s="134" t="s">
        <v>138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59.25">
      <c r="B3" s="134" t="s">
        <v>51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59.25">
      <c r="B4" s="134" t="s">
        <v>198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04" t="s">
        <v>1</v>
      </c>
      <c r="D8" s="105" t="s">
        <v>53</v>
      </c>
      <c r="E8" s="105" t="s">
        <v>53</v>
      </c>
      <c r="F8" s="105" t="s">
        <v>53</v>
      </c>
      <c r="G8" s="105" t="s">
        <v>53</v>
      </c>
      <c r="H8" s="105" t="s">
        <v>53</v>
      </c>
      <c r="I8" s="105" t="s">
        <v>53</v>
      </c>
      <c r="J8" s="105" t="s">
        <v>53</v>
      </c>
      <c r="K8" s="105" t="s">
        <v>53</v>
      </c>
      <c r="L8" s="105" t="s">
        <v>53</v>
      </c>
      <c r="N8" s="105" t="s">
        <v>54</v>
      </c>
      <c r="O8" s="105" t="s">
        <v>54</v>
      </c>
      <c r="P8" s="105" t="s">
        <v>54</v>
      </c>
      <c r="Q8" s="105" t="s">
        <v>54</v>
      </c>
      <c r="R8" s="105" t="s">
        <v>54</v>
      </c>
      <c r="S8" s="105" t="s">
        <v>54</v>
      </c>
      <c r="T8" s="105" t="s">
        <v>54</v>
      </c>
      <c r="U8" s="105" t="s">
        <v>54</v>
      </c>
      <c r="V8" s="105" t="s">
        <v>54</v>
      </c>
    </row>
    <row r="9" spans="2:28" s="49" customFormat="1" ht="55.5" customHeight="1">
      <c r="B9" s="104" t="s">
        <v>1</v>
      </c>
      <c r="D9" s="135" t="s">
        <v>75</v>
      </c>
      <c r="E9" s="50"/>
      <c r="F9" s="135" t="s">
        <v>76</v>
      </c>
      <c r="G9" s="50"/>
      <c r="H9" s="135" t="s">
        <v>77</v>
      </c>
      <c r="I9" s="50"/>
      <c r="J9" s="135" t="s">
        <v>44</v>
      </c>
      <c r="K9" s="50"/>
      <c r="L9" s="135" t="s">
        <v>78</v>
      </c>
      <c r="N9" s="135" t="s">
        <v>75</v>
      </c>
      <c r="O9" s="50"/>
      <c r="P9" s="135" t="s">
        <v>76</v>
      </c>
      <c r="Q9" s="50"/>
      <c r="R9" s="135" t="s">
        <v>77</v>
      </c>
      <c r="S9" s="50"/>
      <c r="T9" s="135" t="s">
        <v>44</v>
      </c>
      <c r="U9" s="50"/>
      <c r="V9" s="135" t="s">
        <v>78</v>
      </c>
    </row>
    <row r="10" spans="2:28">
      <c r="B10" s="4" t="s">
        <v>14</v>
      </c>
      <c r="D10" s="30">
        <v>0</v>
      </c>
      <c r="F10" s="30">
        <v>-268079101</v>
      </c>
      <c r="H10" s="30">
        <v>0</v>
      </c>
      <c r="J10" s="30">
        <v>-268079101</v>
      </c>
      <c r="L10" s="55" t="s">
        <v>207</v>
      </c>
      <c r="N10" s="30">
        <v>773566460</v>
      </c>
      <c r="P10" s="30">
        <v>1259266308</v>
      </c>
      <c r="R10" s="30">
        <v>0</v>
      </c>
      <c r="T10" s="30">
        <v>2032832768</v>
      </c>
      <c r="V10" s="55" t="s">
        <v>208</v>
      </c>
    </row>
    <row r="11" spans="2:28">
      <c r="B11" s="4" t="s">
        <v>67</v>
      </c>
      <c r="D11" s="30">
        <v>0</v>
      </c>
      <c r="F11" s="30">
        <v>0</v>
      </c>
      <c r="H11" s="30">
        <v>0</v>
      </c>
      <c r="J11" s="30">
        <v>0</v>
      </c>
      <c r="L11" s="55" t="s">
        <v>209</v>
      </c>
      <c r="N11" s="30">
        <v>0</v>
      </c>
      <c r="P11" s="30">
        <v>0</v>
      </c>
      <c r="R11" s="30">
        <v>1537685578</v>
      </c>
      <c r="T11" s="30">
        <v>1537685578</v>
      </c>
      <c r="V11" s="55" t="s">
        <v>210</v>
      </c>
    </row>
    <row r="12" spans="2:28">
      <c r="B12" s="4" t="s">
        <v>15</v>
      </c>
      <c r="D12" s="30">
        <v>0</v>
      </c>
      <c r="F12" s="30">
        <v>-1190950</v>
      </c>
      <c r="H12" s="30">
        <v>0</v>
      </c>
      <c r="J12" s="30">
        <v>-1190950</v>
      </c>
      <c r="L12" s="55" t="s">
        <v>211</v>
      </c>
      <c r="N12" s="30">
        <v>639224225</v>
      </c>
      <c r="P12" s="30">
        <v>-1119650</v>
      </c>
      <c r="R12" s="30">
        <v>119005911</v>
      </c>
      <c r="T12" s="30">
        <v>757110486</v>
      </c>
      <c r="V12" s="55" t="s">
        <v>212</v>
      </c>
    </row>
    <row r="13" spans="2:28">
      <c r="B13" s="4" t="s">
        <v>137</v>
      </c>
      <c r="D13" s="30">
        <v>0</v>
      </c>
      <c r="F13" s="30">
        <v>0</v>
      </c>
      <c r="H13" s="30">
        <v>414222882</v>
      </c>
      <c r="J13" s="30">
        <v>414222882</v>
      </c>
      <c r="L13" s="55" t="s">
        <v>213</v>
      </c>
      <c r="N13" s="30">
        <v>179609637</v>
      </c>
      <c r="P13" s="30">
        <v>0</v>
      </c>
      <c r="R13" s="30">
        <v>414222882</v>
      </c>
      <c r="T13" s="30">
        <v>593832519</v>
      </c>
      <c r="V13" s="55" t="s">
        <v>214</v>
      </c>
    </row>
    <row r="14" spans="2:28">
      <c r="B14" s="4" t="s">
        <v>74</v>
      </c>
      <c r="D14" s="30">
        <v>0</v>
      </c>
      <c r="F14" s="30">
        <v>0</v>
      </c>
      <c r="H14" s="30">
        <v>0</v>
      </c>
      <c r="J14" s="30">
        <v>0</v>
      </c>
      <c r="L14" s="55" t="s">
        <v>209</v>
      </c>
      <c r="N14" s="30">
        <v>0</v>
      </c>
      <c r="P14" s="30">
        <v>0</v>
      </c>
      <c r="R14" s="30">
        <v>556717722</v>
      </c>
      <c r="T14" s="30">
        <v>556717722</v>
      </c>
      <c r="V14" s="55" t="s">
        <v>215</v>
      </c>
    </row>
    <row r="15" spans="2:28">
      <c r="B15" s="4" t="s">
        <v>194</v>
      </c>
      <c r="D15" s="30">
        <v>0</v>
      </c>
      <c r="F15" s="30">
        <v>0</v>
      </c>
      <c r="H15" s="30">
        <v>0</v>
      </c>
      <c r="J15" s="30">
        <v>0</v>
      </c>
      <c r="L15" s="55" t="s">
        <v>209</v>
      </c>
      <c r="N15" s="30">
        <v>0</v>
      </c>
      <c r="P15" s="30">
        <v>0</v>
      </c>
      <c r="R15" s="30">
        <v>58151958</v>
      </c>
      <c r="T15" s="30">
        <v>58151958</v>
      </c>
      <c r="V15" s="55" t="s">
        <v>216</v>
      </c>
    </row>
    <row r="16" spans="2:28">
      <c r="B16" s="4" t="s">
        <v>195</v>
      </c>
      <c r="D16" s="30">
        <v>0</v>
      </c>
      <c r="F16" s="30">
        <v>0</v>
      </c>
      <c r="H16" s="30">
        <v>0</v>
      </c>
      <c r="J16" s="30">
        <v>0</v>
      </c>
      <c r="L16" s="55" t="s">
        <v>209</v>
      </c>
      <c r="N16" s="30">
        <v>0</v>
      </c>
      <c r="P16" s="30">
        <v>0</v>
      </c>
      <c r="R16" s="30">
        <v>14014199</v>
      </c>
      <c r="T16" s="30">
        <v>14014199</v>
      </c>
      <c r="V16" s="55" t="s">
        <v>217</v>
      </c>
    </row>
    <row r="17" spans="2:22">
      <c r="B17" s="4" t="s">
        <v>13</v>
      </c>
      <c r="D17" s="30">
        <v>0</v>
      </c>
      <c r="F17" s="30">
        <v>0</v>
      </c>
      <c r="H17" s="30">
        <v>0</v>
      </c>
      <c r="J17" s="30">
        <v>0</v>
      </c>
      <c r="L17" s="55" t="s">
        <v>209</v>
      </c>
      <c r="N17" s="30">
        <v>0</v>
      </c>
      <c r="P17" s="30">
        <v>0</v>
      </c>
      <c r="R17" s="30">
        <v>-16807037</v>
      </c>
      <c r="T17" s="30">
        <v>-16807037</v>
      </c>
      <c r="V17" s="55" t="s">
        <v>218</v>
      </c>
    </row>
    <row r="18" spans="2:22">
      <c r="B18" s="4" t="s">
        <v>140</v>
      </c>
      <c r="D18" s="30">
        <v>0</v>
      </c>
      <c r="F18" s="30">
        <v>-253979775</v>
      </c>
      <c r="H18" s="30">
        <v>0</v>
      </c>
      <c r="J18" s="30">
        <v>-253979775</v>
      </c>
      <c r="L18" s="55" t="s">
        <v>219</v>
      </c>
      <c r="N18" s="30">
        <v>0</v>
      </c>
      <c r="P18" s="30">
        <v>-83086991</v>
      </c>
      <c r="R18" s="30">
        <v>0</v>
      </c>
      <c r="T18" s="30">
        <v>-83086991</v>
      </c>
      <c r="V18" s="55" t="s">
        <v>220</v>
      </c>
    </row>
    <row r="19" spans="2:22">
      <c r="B19" s="4" t="s">
        <v>142</v>
      </c>
      <c r="D19" s="30">
        <v>0</v>
      </c>
      <c r="F19" s="30">
        <v>126741375</v>
      </c>
      <c r="H19" s="30">
        <v>0</v>
      </c>
      <c r="J19" s="30">
        <v>126741375</v>
      </c>
      <c r="L19" s="55" t="s">
        <v>221</v>
      </c>
      <c r="N19" s="30">
        <v>506148036</v>
      </c>
      <c r="P19" s="30">
        <v>-664186683</v>
      </c>
      <c r="R19" s="30">
        <v>0</v>
      </c>
      <c r="T19" s="30">
        <v>-158038647</v>
      </c>
      <c r="V19" s="55" t="s">
        <v>222</v>
      </c>
    </row>
    <row r="20" spans="2:22">
      <c r="B20" s="4" t="s">
        <v>141</v>
      </c>
      <c r="D20" s="30">
        <v>0</v>
      </c>
      <c r="F20" s="30">
        <v>191454030</v>
      </c>
      <c r="H20" s="30">
        <v>0</v>
      </c>
      <c r="J20" s="30">
        <v>191454030</v>
      </c>
      <c r="L20" s="55" t="s">
        <v>223</v>
      </c>
      <c r="N20" s="30">
        <v>513000000</v>
      </c>
      <c r="P20" s="30">
        <v>-910605005</v>
      </c>
      <c r="R20" s="30">
        <v>0</v>
      </c>
      <c r="T20" s="30">
        <v>-397605005</v>
      </c>
      <c r="V20" s="55" t="s">
        <v>224</v>
      </c>
    </row>
    <row r="21" spans="2:22">
      <c r="B21" s="4" t="s">
        <v>200</v>
      </c>
      <c r="D21" s="30">
        <v>0</v>
      </c>
      <c r="F21" s="30">
        <v>-476959854</v>
      </c>
      <c r="H21" s="30">
        <v>0</v>
      </c>
      <c r="J21" s="30">
        <v>-476959854</v>
      </c>
      <c r="L21" s="55" t="s">
        <v>225</v>
      </c>
      <c r="N21" s="30">
        <v>0</v>
      </c>
      <c r="P21" s="30">
        <v>-476959854</v>
      </c>
      <c r="R21" s="30">
        <v>0</v>
      </c>
      <c r="T21" s="30">
        <v>-476959854</v>
      </c>
      <c r="V21" s="55" t="s">
        <v>226</v>
      </c>
    </row>
    <row r="22" spans="2:22">
      <c r="B22" s="4" t="s">
        <v>17</v>
      </c>
      <c r="D22" s="30">
        <v>0</v>
      </c>
      <c r="F22" s="30">
        <v>109506457</v>
      </c>
      <c r="H22" s="30">
        <v>0</v>
      </c>
      <c r="J22" s="30">
        <v>109506457</v>
      </c>
      <c r="L22" s="55" t="s">
        <v>227</v>
      </c>
      <c r="N22" s="30">
        <v>271416903</v>
      </c>
      <c r="P22" s="30">
        <v>-930804879</v>
      </c>
      <c r="R22" s="30">
        <v>0</v>
      </c>
      <c r="T22" s="30">
        <v>-659387976</v>
      </c>
      <c r="V22" s="55" t="s">
        <v>228</v>
      </c>
    </row>
    <row r="23" spans="2:22">
      <c r="B23" s="4" t="s">
        <v>16</v>
      </c>
      <c r="D23" s="30">
        <v>744119923</v>
      </c>
      <c r="F23" s="30">
        <v>-1122927194</v>
      </c>
      <c r="H23" s="30">
        <v>0</v>
      </c>
      <c r="J23" s="30">
        <v>-378807271</v>
      </c>
      <c r="L23" s="55" t="s">
        <v>229</v>
      </c>
      <c r="N23" s="30">
        <v>744119923</v>
      </c>
      <c r="P23" s="30">
        <v>-1639154245</v>
      </c>
      <c r="R23" s="30">
        <v>0</v>
      </c>
      <c r="T23" s="30">
        <v>-895034322</v>
      </c>
      <c r="V23" s="55" t="s">
        <v>230</v>
      </c>
    </row>
    <row r="24" spans="2:22">
      <c r="B24" s="4" t="s">
        <v>143</v>
      </c>
      <c r="D24" s="30">
        <v>0</v>
      </c>
      <c r="F24" s="30">
        <v>327440070</v>
      </c>
      <c r="H24" s="30">
        <v>0</v>
      </c>
      <c r="J24" s="30">
        <v>327440070</v>
      </c>
      <c r="L24" s="55" t="s">
        <v>231</v>
      </c>
      <c r="N24" s="30">
        <v>329275823</v>
      </c>
      <c r="P24" s="30">
        <v>-1608740362</v>
      </c>
      <c r="R24" s="30">
        <v>0</v>
      </c>
      <c r="T24" s="30">
        <v>-1279464539</v>
      </c>
      <c r="V24" s="55" t="s">
        <v>232</v>
      </c>
    </row>
    <row r="25" spans="2:22">
      <c r="D25" s="30"/>
      <c r="F25" s="30"/>
      <c r="H25" s="30"/>
      <c r="J25" s="30"/>
      <c r="L25" s="55"/>
      <c r="N25" s="30"/>
      <c r="P25" s="30"/>
      <c r="R25" s="30"/>
      <c r="T25" s="30"/>
      <c r="V25" s="55"/>
    </row>
    <row r="26" spans="2:22" ht="21.75" thickBot="1">
      <c r="B26" s="52" t="s">
        <v>90</v>
      </c>
      <c r="D26" s="54">
        <f>SUM(D10:D24)</f>
        <v>744119923</v>
      </c>
      <c r="F26" s="54">
        <f>SUM(F10:F24)</f>
        <v>-1367994942</v>
      </c>
      <c r="H26" s="54">
        <f>SUM(H10:H24)</f>
        <v>414222882</v>
      </c>
      <c r="J26" s="54">
        <f>SUM(J10:J24)</f>
        <v>-209652137</v>
      </c>
      <c r="L26" s="56">
        <f>SUM(L10:L24)</f>
        <v>0</v>
      </c>
      <c r="N26" s="54">
        <f>SUM(N10:N24)</f>
        <v>3956361007</v>
      </c>
      <c r="P26" s="54">
        <f>SUM(P10:P24)</f>
        <v>-5055391361</v>
      </c>
      <c r="R26" s="54">
        <f>SUM(R10:R24)</f>
        <v>2682991213</v>
      </c>
      <c r="T26" s="54">
        <f>SUM(T10:T24)</f>
        <v>1583960859</v>
      </c>
      <c r="V26" s="56">
        <f>SUM(V10:V24)</f>
        <v>0</v>
      </c>
    </row>
    <row r="27" spans="2:22" ht="21.75" thickTop="1"/>
    <row r="28" spans="2:22" ht="30">
      <c r="L28" s="67">
        <v>10</v>
      </c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5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topLeftCell="A4" zoomScale="60" zoomScaleNormal="85" workbookViewId="0">
      <selection activeCell="R21" sqref="R21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8" ht="30">
      <c r="B3" s="103" t="s">
        <v>51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8" ht="30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6" spans="2:28" ht="30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>
      <c r="B7" s="139" t="s">
        <v>1</v>
      </c>
      <c r="D7" s="138" t="s">
        <v>61</v>
      </c>
      <c r="E7" s="138" t="s">
        <v>61</v>
      </c>
      <c r="F7" s="138" t="s">
        <v>61</v>
      </c>
      <c r="G7" s="138" t="s">
        <v>61</v>
      </c>
      <c r="H7" s="138" t="s">
        <v>61</v>
      </c>
      <c r="J7" s="138" t="s">
        <v>53</v>
      </c>
      <c r="K7" s="138" t="s">
        <v>53</v>
      </c>
      <c r="L7" s="138" t="s">
        <v>53</v>
      </c>
      <c r="M7" s="138" t="s">
        <v>53</v>
      </c>
      <c r="N7" s="138" t="s">
        <v>53</v>
      </c>
      <c r="P7" s="138" t="s">
        <v>54</v>
      </c>
      <c r="Q7" s="138" t="s">
        <v>54</v>
      </c>
      <c r="R7" s="138" t="s">
        <v>54</v>
      </c>
      <c r="S7" s="138" t="s">
        <v>54</v>
      </c>
      <c r="T7" s="138" t="s">
        <v>54</v>
      </c>
    </row>
    <row r="8" spans="2:28" s="46" customFormat="1" ht="56.25" customHeight="1">
      <c r="B8" s="139" t="s">
        <v>1</v>
      </c>
      <c r="D8" s="137" t="s">
        <v>62</v>
      </c>
      <c r="E8" s="68"/>
      <c r="F8" s="137" t="s">
        <v>63</v>
      </c>
      <c r="G8" s="68"/>
      <c r="H8" s="137" t="s">
        <v>64</v>
      </c>
      <c r="J8" s="137" t="s">
        <v>65</v>
      </c>
      <c r="K8" s="68"/>
      <c r="L8" s="137" t="s">
        <v>58</v>
      </c>
      <c r="M8" s="68"/>
      <c r="N8" s="137" t="s">
        <v>66</v>
      </c>
      <c r="P8" s="137" t="s">
        <v>65</v>
      </c>
      <c r="Q8" s="68"/>
      <c r="R8" s="137" t="s">
        <v>58</v>
      </c>
      <c r="S8" s="68"/>
      <c r="T8" s="137" t="s">
        <v>66</v>
      </c>
    </row>
    <row r="9" spans="2:28" s="4" customFormat="1">
      <c r="B9" s="51" t="s">
        <v>14</v>
      </c>
      <c r="D9" s="51" t="s">
        <v>185</v>
      </c>
      <c r="F9" s="59">
        <v>354847</v>
      </c>
      <c r="H9" s="59">
        <v>2180</v>
      </c>
      <c r="J9" s="59">
        <v>0</v>
      </c>
      <c r="L9" s="59">
        <v>0</v>
      </c>
      <c r="N9" s="59">
        <v>0</v>
      </c>
      <c r="P9" s="59">
        <v>773566460</v>
      </c>
      <c r="R9" s="59">
        <v>0</v>
      </c>
      <c r="T9" s="59">
        <v>773566460</v>
      </c>
    </row>
    <row r="10" spans="2:28" s="4" customFormat="1">
      <c r="B10" s="4" t="s">
        <v>16</v>
      </c>
      <c r="D10" s="4" t="s">
        <v>233</v>
      </c>
      <c r="F10" s="30">
        <v>465000</v>
      </c>
      <c r="H10" s="30">
        <v>1700</v>
      </c>
      <c r="J10" s="30">
        <v>790500000</v>
      </c>
      <c r="L10" s="30">
        <v>46380077</v>
      </c>
      <c r="N10" s="30">
        <v>744119923</v>
      </c>
      <c r="P10" s="30">
        <v>790500000</v>
      </c>
      <c r="R10" s="30">
        <v>46380077</v>
      </c>
      <c r="T10" s="30">
        <v>744119923</v>
      </c>
    </row>
    <row r="11" spans="2:28" s="4" customFormat="1">
      <c r="B11" s="4" t="s">
        <v>15</v>
      </c>
      <c r="D11" s="4" t="s">
        <v>186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57792875</v>
      </c>
      <c r="T11" s="30">
        <v>639224225</v>
      </c>
    </row>
    <row r="12" spans="2:28" s="4" customFormat="1">
      <c r="B12" s="4" t="s">
        <v>141</v>
      </c>
      <c r="D12" s="4" t="s">
        <v>188</v>
      </c>
      <c r="F12" s="30">
        <v>90000</v>
      </c>
      <c r="H12" s="30">
        <v>5700</v>
      </c>
      <c r="J12" s="30">
        <v>0</v>
      </c>
      <c r="L12" s="30">
        <v>0</v>
      </c>
      <c r="N12" s="30">
        <v>0</v>
      </c>
      <c r="P12" s="30">
        <v>513000000</v>
      </c>
      <c r="R12" s="30">
        <v>0</v>
      </c>
      <c r="T12" s="30">
        <v>513000000</v>
      </c>
    </row>
    <row r="13" spans="2:28" s="4" customFormat="1">
      <c r="B13" s="4" t="s">
        <v>142</v>
      </c>
      <c r="D13" s="4" t="s">
        <v>187</v>
      </c>
      <c r="F13" s="30">
        <v>75000</v>
      </c>
      <c r="H13" s="30">
        <v>7650</v>
      </c>
      <c r="J13" s="30">
        <v>0</v>
      </c>
      <c r="L13" s="30">
        <v>0</v>
      </c>
      <c r="N13" s="30">
        <v>0</v>
      </c>
      <c r="P13" s="30">
        <v>573750000</v>
      </c>
      <c r="R13" s="30">
        <v>67601964</v>
      </c>
      <c r="T13" s="30">
        <v>506148036</v>
      </c>
    </row>
    <row r="14" spans="2:28" s="4" customFormat="1">
      <c r="B14" s="4" t="s">
        <v>143</v>
      </c>
      <c r="D14" s="4" t="s">
        <v>189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33604177</v>
      </c>
      <c r="T14" s="30">
        <v>329275823</v>
      </c>
    </row>
    <row r="15" spans="2:28" s="4" customFormat="1">
      <c r="B15" s="4" t="s">
        <v>17</v>
      </c>
      <c r="D15" s="4" t="s">
        <v>190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39039417</v>
      </c>
      <c r="T15" s="30">
        <v>271416903</v>
      </c>
    </row>
    <row r="16" spans="2:28" s="4" customFormat="1">
      <c r="B16" s="4" t="s">
        <v>137</v>
      </c>
      <c r="D16" s="4" t="s">
        <v>191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25834263</v>
      </c>
      <c r="T16" s="30">
        <v>179609637</v>
      </c>
    </row>
    <row r="17" spans="2:20" s="4" customFormat="1"/>
    <row r="18" spans="2:20" ht="21.75" thickBot="1">
      <c r="B18" s="136" t="s">
        <v>90</v>
      </c>
      <c r="C18" s="136"/>
      <c r="D18" s="136"/>
      <c r="E18" s="136"/>
      <c r="F18" s="136"/>
      <c r="G18" s="136"/>
      <c r="H18" s="136"/>
      <c r="J18" s="10">
        <f>SUM(J9:J16)</f>
        <v>790500000</v>
      </c>
      <c r="L18" s="10">
        <f>SUM(L9:L16)</f>
        <v>46380077</v>
      </c>
      <c r="N18" s="10">
        <f>SUM(N9:N16)</f>
        <v>744119923</v>
      </c>
      <c r="P18" s="10">
        <f>SUM(P9:P16)</f>
        <v>4226613780</v>
      </c>
      <c r="R18" s="10">
        <f>SUM(R9:R16)</f>
        <v>270252773</v>
      </c>
      <c r="T18" s="10">
        <f>SUM(T9:T16)</f>
        <v>3956361007</v>
      </c>
    </row>
    <row r="19" spans="2:20" ht="21.75" thickTop="1"/>
    <row r="20" spans="2:20" ht="30">
      <c r="J20" s="62">
        <v>11</v>
      </c>
    </row>
  </sheetData>
  <sortState xmlns:xlrd2="http://schemas.microsoft.com/office/spreadsheetml/2017/richdata2" ref="B9:T16">
    <sortCondition descending="1" ref="T9:T16"/>
  </sortState>
  <mergeCells count="17">
    <mergeCell ref="B2:T2"/>
    <mergeCell ref="B3:T3"/>
    <mergeCell ref="B4:T4"/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0"/>
  <sheetViews>
    <sheetView rightToLeft="1" view="pageBreakPreview" topLeftCell="A7" zoomScale="60" zoomScaleNormal="100" workbookViewId="0">
      <selection activeCell="R29" sqref="R29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05" t="s">
        <v>138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2:28" ht="30">
      <c r="B3" s="105" t="s">
        <v>51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2:28" ht="30">
      <c r="B4" s="105" t="s">
        <v>198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2:28" ht="61.5" customHeight="1"/>
    <row r="6" spans="2:28" s="2" customFormat="1" ht="30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04" t="s">
        <v>1</v>
      </c>
      <c r="D8" s="105" t="s">
        <v>53</v>
      </c>
      <c r="E8" s="105" t="s">
        <v>53</v>
      </c>
      <c r="F8" s="105" t="s">
        <v>53</v>
      </c>
      <c r="G8" s="105" t="s">
        <v>53</v>
      </c>
      <c r="H8" s="105" t="s">
        <v>53</v>
      </c>
      <c r="I8" s="105" t="s">
        <v>53</v>
      </c>
      <c r="J8" s="105" t="s">
        <v>53</v>
      </c>
      <c r="L8" s="105" t="s">
        <v>54</v>
      </c>
      <c r="M8" s="105" t="s">
        <v>54</v>
      </c>
      <c r="N8" s="105" t="s">
        <v>54</v>
      </c>
      <c r="O8" s="105" t="s">
        <v>54</v>
      </c>
      <c r="P8" s="105" t="s">
        <v>54</v>
      </c>
      <c r="Q8" s="105" t="s">
        <v>54</v>
      </c>
      <c r="R8" s="105" t="s">
        <v>54</v>
      </c>
    </row>
    <row r="9" spans="2:28" ht="57" customHeight="1">
      <c r="B9" s="104" t="s">
        <v>1</v>
      </c>
      <c r="D9" s="108" t="s">
        <v>5</v>
      </c>
      <c r="E9" s="60"/>
      <c r="F9" s="108" t="s">
        <v>70</v>
      </c>
      <c r="G9" s="60"/>
      <c r="H9" s="108" t="s">
        <v>71</v>
      </c>
      <c r="I9" s="60"/>
      <c r="J9" s="108" t="s">
        <v>72</v>
      </c>
      <c r="K9" s="45"/>
      <c r="L9" s="108" t="s">
        <v>5</v>
      </c>
      <c r="M9" s="60"/>
      <c r="N9" s="108" t="s">
        <v>70</v>
      </c>
      <c r="O9" s="60"/>
      <c r="P9" s="108" t="s">
        <v>71</v>
      </c>
      <c r="Q9" s="60"/>
      <c r="R9" s="108" t="s">
        <v>72</v>
      </c>
    </row>
    <row r="10" spans="2:28" ht="21.75" customHeight="1">
      <c r="B10" s="51" t="s">
        <v>112</v>
      </c>
      <c r="D10" s="59">
        <v>59600</v>
      </c>
      <c r="F10" s="59">
        <v>59589197500</v>
      </c>
      <c r="H10" s="59">
        <v>59589233750</v>
      </c>
      <c r="J10" s="59">
        <v>-36250</v>
      </c>
      <c r="L10" s="59">
        <v>59600</v>
      </c>
      <c r="N10" s="59">
        <v>59589197500</v>
      </c>
      <c r="P10" s="59">
        <v>56614772967</v>
      </c>
      <c r="R10" s="59">
        <v>2974424533</v>
      </c>
    </row>
    <row r="11" spans="2:28" ht="21.75" customHeight="1">
      <c r="B11" s="4" t="s">
        <v>14</v>
      </c>
      <c r="D11" s="30">
        <v>354847</v>
      </c>
      <c r="F11" s="30">
        <v>6927728369</v>
      </c>
      <c r="H11" s="30">
        <v>7195807471</v>
      </c>
      <c r="J11" s="30">
        <v>-268079101</v>
      </c>
      <c r="L11" s="30">
        <v>354847</v>
      </c>
      <c r="N11" s="30">
        <v>6927728369</v>
      </c>
      <c r="P11" s="30">
        <v>5668462061</v>
      </c>
      <c r="R11" s="30">
        <v>1259266308</v>
      </c>
    </row>
    <row r="12" spans="2:28" ht="21.75" customHeight="1">
      <c r="B12" s="4" t="s">
        <v>133</v>
      </c>
      <c r="D12" s="30">
        <v>17300</v>
      </c>
      <c r="F12" s="30">
        <v>10784594937</v>
      </c>
      <c r="H12" s="30">
        <v>10514244947</v>
      </c>
      <c r="J12" s="30">
        <v>270349990</v>
      </c>
      <c r="L12" s="30">
        <v>17300</v>
      </c>
      <c r="N12" s="30">
        <v>10784594937</v>
      </c>
      <c r="P12" s="30">
        <v>9819083968</v>
      </c>
      <c r="R12" s="30">
        <v>965510969</v>
      </c>
    </row>
    <row r="13" spans="2:28" ht="21.75" customHeight="1">
      <c r="B13" s="4" t="s">
        <v>106</v>
      </c>
      <c r="D13" s="30">
        <v>10501</v>
      </c>
      <c r="F13" s="30">
        <v>6642148532</v>
      </c>
      <c r="H13" s="30">
        <v>6633342498</v>
      </c>
      <c r="J13" s="30">
        <v>8806034</v>
      </c>
      <c r="L13" s="30">
        <v>10501</v>
      </c>
      <c r="N13" s="30">
        <v>6642148532</v>
      </c>
      <c r="P13" s="30">
        <v>6232381995</v>
      </c>
      <c r="R13" s="30">
        <v>409766537</v>
      </c>
    </row>
    <row r="14" spans="2:28" ht="21.75" customHeight="1">
      <c r="B14" s="4" t="s">
        <v>108</v>
      </c>
      <c r="D14" s="30">
        <v>9000</v>
      </c>
      <c r="F14" s="30">
        <v>5785231236</v>
      </c>
      <c r="H14" s="30">
        <v>5891194858</v>
      </c>
      <c r="J14" s="30">
        <v>-105963621</v>
      </c>
      <c r="L14" s="30">
        <v>9000</v>
      </c>
      <c r="N14" s="30">
        <v>5785231236</v>
      </c>
      <c r="P14" s="30">
        <v>5531170124</v>
      </c>
      <c r="R14" s="30">
        <v>254061112</v>
      </c>
    </row>
    <row r="15" spans="2:28" ht="21.75" customHeight="1">
      <c r="B15" s="4" t="s">
        <v>110</v>
      </c>
      <c r="D15" s="30">
        <v>5000</v>
      </c>
      <c r="F15" s="30">
        <v>3123183820</v>
      </c>
      <c r="H15" s="30">
        <v>3088235907</v>
      </c>
      <c r="J15" s="30">
        <v>34947913</v>
      </c>
      <c r="L15" s="30">
        <v>5000</v>
      </c>
      <c r="N15" s="30">
        <v>3123183820</v>
      </c>
      <c r="P15" s="30">
        <v>2893171269</v>
      </c>
      <c r="R15" s="30">
        <v>230012551</v>
      </c>
    </row>
    <row r="16" spans="2:28" ht="21.75" customHeight="1">
      <c r="B16" s="4" t="s">
        <v>145</v>
      </c>
      <c r="D16" s="30">
        <v>10360</v>
      </c>
      <c r="F16" s="30">
        <v>6324462283</v>
      </c>
      <c r="H16" s="30">
        <v>6608009715</v>
      </c>
      <c r="J16" s="30">
        <v>-283547431</v>
      </c>
      <c r="L16" s="30">
        <v>10360</v>
      </c>
      <c r="N16" s="30">
        <v>6324462283</v>
      </c>
      <c r="P16" s="30">
        <v>6215022557</v>
      </c>
      <c r="R16" s="30">
        <v>109439726</v>
      </c>
    </row>
    <row r="17" spans="2:18" ht="21.75" customHeight="1">
      <c r="B17" s="4" t="s">
        <v>150</v>
      </c>
      <c r="D17" s="30">
        <v>600</v>
      </c>
      <c r="F17" s="30">
        <v>391806972</v>
      </c>
      <c r="H17" s="30">
        <v>381842778</v>
      </c>
      <c r="J17" s="30">
        <v>9964194</v>
      </c>
      <c r="L17" s="30">
        <v>600</v>
      </c>
      <c r="N17" s="30">
        <v>391806972</v>
      </c>
      <c r="P17" s="30">
        <v>380624970</v>
      </c>
      <c r="R17" s="30">
        <v>11182002</v>
      </c>
    </row>
    <row r="18" spans="2:18" ht="21.75" customHeight="1">
      <c r="B18" s="4" t="s">
        <v>15</v>
      </c>
      <c r="D18" s="30">
        <v>1024</v>
      </c>
      <c r="F18" s="30">
        <v>20785665</v>
      </c>
      <c r="H18" s="30">
        <v>21976616</v>
      </c>
      <c r="J18" s="30">
        <v>-1190950</v>
      </c>
      <c r="L18" s="30">
        <v>1024</v>
      </c>
      <c r="N18" s="30">
        <v>20785665</v>
      </c>
      <c r="P18" s="30">
        <v>21905316</v>
      </c>
      <c r="R18" s="30">
        <v>-1119650</v>
      </c>
    </row>
    <row r="19" spans="2:18" ht="21.75" customHeight="1">
      <c r="B19" s="4" t="s">
        <v>147</v>
      </c>
      <c r="D19" s="30">
        <v>5850</v>
      </c>
      <c r="F19" s="30">
        <v>5675226178</v>
      </c>
      <c r="H19" s="30">
        <v>5675226178</v>
      </c>
      <c r="J19" s="30">
        <v>0</v>
      </c>
      <c r="L19" s="30">
        <v>5850</v>
      </c>
      <c r="N19" s="30">
        <v>5675226178</v>
      </c>
      <c r="P19" s="30">
        <v>5734039105</v>
      </c>
      <c r="R19" s="30">
        <v>-58812926</v>
      </c>
    </row>
    <row r="20" spans="2:18" ht="21.75" customHeight="1">
      <c r="B20" s="4" t="s">
        <v>140</v>
      </c>
      <c r="D20" s="30">
        <v>350000</v>
      </c>
      <c r="F20" s="30">
        <v>3917551050</v>
      </c>
      <c r="H20" s="30">
        <v>4171530825</v>
      </c>
      <c r="J20" s="30">
        <v>-253979775</v>
      </c>
      <c r="L20" s="30">
        <v>350000</v>
      </c>
      <c r="N20" s="30">
        <v>3917551050</v>
      </c>
      <c r="P20" s="30">
        <v>4000638041</v>
      </c>
      <c r="R20" s="30">
        <v>-83086991</v>
      </c>
    </row>
    <row r="21" spans="2:18" ht="21.75" customHeight="1">
      <c r="B21" s="4" t="s">
        <v>200</v>
      </c>
      <c r="D21" s="30">
        <v>1090460</v>
      </c>
      <c r="F21" s="30">
        <v>19435613710</v>
      </c>
      <c r="H21" s="30">
        <v>19912573565</v>
      </c>
      <c r="J21" s="30">
        <v>-476959854</v>
      </c>
      <c r="L21" s="30">
        <v>1090460</v>
      </c>
      <c r="N21" s="30">
        <v>19435613710</v>
      </c>
      <c r="P21" s="30">
        <v>19912573565</v>
      </c>
      <c r="R21" s="30">
        <v>-476959854</v>
      </c>
    </row>
    <row r="22" spans="2:18" ht="21.75" customHeight="1">
      <c r="B22" s="4" t="s">
        <v>142</v>
      </c>
      <c r="D22" s="30">
        <v>75000</v>
      </c>
      <c r="F22" s="30">
        <v>3369829500</v>
      </c>
      <c r="H22" s="30">
        <v>3243088125</v>
      </c>
      <c r="J22" s="30">
        <v>126741375</v>
      </c>
      <c r="L22" s="30">
        <v>75000</v>
      </c>
      <c r="N22" s="30">
        <v>3369829500</v>
      </c>
      <c r="P22" s="30">
        <v>4034016183</v>
      </c>
      <c r="R22" s="30">
        <v>-664186683</v>
      </c>
    </row>
    <row r="23" spans="2:18" ht="21.75" customHeight="1">
      <c r="B23" s="4" t="s">
        <v>141</v>
      </c>
      <c r="D23" s="30">
        <v>90000</v>
      </c>
      <c r="F23" s="30">
        <v>5057428185</v>
      </c>
      <c r="H23" s="30">
        <v>4865974155</v>
      </c>
      <c r="J23" s="30">
        <v>191454030</v>
      </c>
      <c r="L23" s="30">
        <v>90000</v>
      </c>
      <c r="N23" s="30">
        <v>5057428185</v>
      </c>
      <c r="P23" s="30">
        <v>5968033190</v>
      </c>
      <c r="R23" s="30">
        <v>-910605005</v>
      </c>
    </row>
    <row r="24" spans="2:18" ht="21.75" customHeight="1">
      <c r="B24" s="4" t="s">
        <v>17</v>
      </c>
      <c r="D24" s="30">
        <v>250368</v>
      </c>
      <c r="F24" s="30">
        <v>6199558712</v>
      </c>
      <c r="H24" s="30">
        <v>6090052255</v>
      </c>
      <c r="J24" s="30">
        <v>109506457</v>
      </c>
      <c r="L24" s="30">
        <v>250368</v>
      </c>
      <c r="N24" s="30">
        <v>6199558712</v>
      </c>
      <c r="P24" s="30">
        <v>7130363592</v>
      </c>
      <c r="R24" s="30">
        <v>-930804879</v>
      </c>
    </row>
    <row r="25" spans="2:18" ht="21.75" customHeight="1">
      <c r="B25" s="4" t="s">
        <v>143</v>
      </c>
      <c r="D25" s="30">
        <v>540000</v>
      </c>
      <c r="F25" s="30">
        <v>4417757010</v>
      </c>
      <c r="H25" s="30">
        <v>4090316940</v>
      </c>
      <c r="J25" s="30">
        <v>327440070</v>
      </c>
      <c r="L25" s="30">
        <v>540000</v>
      </c>
      <c r="N25" s="30">
        <v>4417757010</v>
      </c>
      <c r="P25" s="30">
        <v>6026497372</v>
      </c>
      <c r="R25" s="30">
        <v>-1608740362</v>
      </c>
    </row>
    <row r="26" spans="2:18" ht="21.75" customHeight="1">
      <c r="B26" s="4" t="s">
        <v>16</v>
      </c>
      <c r="D26" s="30">
        <v>2631126</v>
      </c>
      <c r="F26" s="30">
        <v>13888149949</v>
      </c>
      <c r="H26" s="30">
        <v>15011077144</v>
      </c>
      <c r="J26" s="30">
        <v>-1122927194</v>
      </c>
      <c r="L26" s="30">
        <v>2631126</v>
      </c>
      <c r="N26" s="30">
        <v>13888149949</v>
      </c>
      <c r="P26" s="30">
        <v>15527304195</v>
      </c>
      <c r="R26" s="30">
        <v>-1639154245</v>
      </c>
    </row>
    <row r="27" spans="2:18" ht="21.75" customHeight="1">
      <c r="D27" s="30"/>
      <c r="F27" s="30"/>
      <c r="H27" s="30"/>
      <c r="J27" s="30"/>
      <c r="L27" s="30"/>
      <c r="N27" s="30"/>
      <c r="P27" s="30"/>
      <c r="R27" s="30"/>
    </row>
    <row r="28" spans="2:18" ht="21.75" thickBot="1">
      <c r="B28" s="53" t="s">
        <v>90</v>
      </c>
      <c r="D28" s="54">
        <f>SUM(D10:D26)</f>
        <v>5501036</v>
      </c>
      <c r="F28" s="54">
        <f>SUM(F10:F26)</f>
        <v>161550253608</v>
      </c>
      <c r="H28" s="54">
        <f>SUM(H10:H26)</f>
        <v>162983727727</v>
      </c>
      <c r="J28" s="54">
        <f>SUM(J10:J26)</f>
        <v>-1433474113</v>
      </c>
      <c r="L28" s="54">
        <f>SUM(L10:L26)</f>
        <v>5501036</v>
      </c>
      <c r="N28" s="54">
        <f>SUM(N10:N26)</f>
        <v>161550253608</v>
      </c>
      <c r="P28" s="54">
        <f>SUM(P10:P26)</f>
        <v>161710060470</v>
      </c>
      <c r="R28" s="54">
        <f>SUM(R10:R26)</f>
        <v>-159806857</v>
      </c>
    </row>
    <row r="29" spans="2:18" ht="21.75" thickTop="1"/>
    <row r="30" spans="2:18" ht="30">
      <c r="J30" s="67">
        <v>12</v>
      </c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9"/>
  <sheetViews>
    <sheetView rightToLeft="1" view="pageBreakPreview" zoomScale="60" zoomScaleNormal="100" workbookViewId="0">
      <selection activeCell="R28" sqref="R28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8" ht="30">
      <c r="B3" s="103" t="s">
        <v>51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2:28" ht="30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6" spans="2:28" ht="30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28" t="s">
        <v>1</v>
      </c>
      <c r="D8" s="103" t="s">
        <v>53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L8" s="103" t="s">
        <v>54</v>
      </c>
      <c r="M8" s="103" t="s">
        <v>54</v>
      </c>
      <c r="N8" s="103" t="s">
        <v>54</v>
      </c>
      <c r="O8" s="103" t="s">
        <v>54</v>
      </c>
      <c r="P8" s="103" t="s">
        <v>54</v>
      </c>
      <c r="Q8" s="103" t="s">
        <v>54</v>
      </c>
      <c r="R8" s="103" t="s">
        <v>54</v>
      </c>
    </row>
    <row r="9" spans="2:28" s="4" customFormat="1" ht="63" customHeight="1">
      <c r="B9" s="128" t="s">
        <v>1</v>
      </c>
      <c r="D9" s="106" t="s">
        <v>5</v>
      </c>
      <c r="E9" s="51"/>
      <c r="F9" s="106" t="s">
        <v>70</v>
      </c>
      <c r="G9" s="51"/>
      <c r="H9" s="106" t="s">
        <v>71</v>
      </c>
      <c r="I9" s="51"/>
      <c r="J9" s="106" t="s">
        <v>73</v>
      </c>
      <c r="L9" s="106" t="s">
        <v>5</v>
      </c>
      <c r="M9" s="51"/>
      <c r="N9" s="106" t="s">
        <v>70</v>
      </c>
      <c r="O9" s="51"/>
      <c r="P9" s="106" t="s">
        <v>71</v>
      </c>
      <c r="Q9" s="51"/>
      <c r="R9" s="106" t="s">
        <v>73</v>
      </c>
    </row>
    <row r="10" spans="2:28">
      <c r="B10" s="47" t="s">
        <v>67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>
      <c r="B11" s="2" t="s">
        <v>74</v>
      </c>
      <c r="D11" s="3">
        <v>0</v>
      </c>
      <c r="F11" s="3">
        <v>0</v>
      </c>
      <c r="H11" s="3">
        <v>0</v>
      </c>
      <c r="J11" s="3">
        <v>0</v>
      </c>
      <c r="L11" s="3">
        <v>107000</v>
      </c>
      <c r="N11" s="3">
        <v>4013526597</v>
      </c>
      <c r="P11" s="3">
        <v>3456808875</v>
      </c>
      <c r="R11" s="3">
        <v>556717722</v>
      </c>
    </row>
    <row r="12" spans="2:28">
      <c r="B12" s="2" t="s">
        <v>145</v>
      </c>
      <c r="D12" s="3">
        <v>13500</v>
      </c>
      <c r="F12" s="3">
        <v>8185975030</v>
      </c>
      <c r="H12" s="3">
        <v>7728051772</v>
      </c>
      <c r="J12" s="3">
        <v>457923258</v>
      </c>
      <c r="L12" s="3">
        <v>13500</v>
      </c>
      <c r="N12" s="3">
        <v>8185975030</v>
      </c>
      <c r="P12" s="3">
        <v>7728051772</v>
      </c>
      <c r="R12" s="3">
        <v>457923258</v>
      </c>
    </row>
    <row r="13" spans="2:28">
      <c r="B13" s="2" t="s">
        <v>108</v>
      </c>
      <c r="D13" s="3">
        <v>5000</v>
      </c>
      <c r="F13" s="3">
        <v>3186022430</v>
      </c>
      <c r="H13" s="3">
        <v>2931768520</v>
      </c>
      <c r="J13" s="3">
        <v>254253910</v>
      </c>
      <c r="L13" s="3">
        <v>9000</v>
      </c>
      <c r="N13" s="3">
        <v>5700046681</v>
      </c>
      <c r="P13" s="3">
        <v>5277183337</v>
      </c>
      <c r="R13" s="3">
        <v>422863344</v>
      </c>
    </row>
    <row r="14" spans="2:28">
      <c r="B14" s="2" t="s">
        <v>137</v>
      </c>
      <c r="D14" s="3">
        <v>38763</v>
      </c>
      <c r="F14" s="3">
        <v>3052918905</v>
      </c>
      <c r="H14" s="3">
        <v>2638696023</v>
      </c>
      <c r="J14" s="3">
        <v>414222882</v>
      </c>
      <c r="L14" s="3">
        <v>38763</v>
      </c>
      <c r="N14" s="3">
        <v>3052918905</v>
      </c>
      <c r="P14" s="3">
        <v>2638696023</v>
      </c>
      <c r="R14" s="3">
        <v>414222882</v>
      </c>
    </row>
    <row r="15" spans="2:28">
      <c r="B15" s="2" t="s">
        <v>192</v>
      </c>
      <c r="D15" s="3">
        <v>0</v>
      </c>
      <c r="F15" s="3">
        <v>0</v>
      </c>
      <c r="H15" s="3">
        <v>0</v>
      </c>
      <c r="J15" s="3">
        <v>0</v>
      </c>
      <c r="L15" s="3">
        <v>8820</v>
      </c>
      <c r="N15" s="3">
        <v>8820000000</v>
      </c>
      <c r="P15" s="3">
        <v>8540621731</v>
      </c>
      <c r="R15" s="3">
        <v>279378269</v>
      </c>
    </row>
    <row r="16" spans="2:28">
      <c r="B16" s="2" t="s">
        <v>106</v>
      </c>
      <c r="D16" s="3">
        <v>5000</v>
      </c>
      <c r="F16" s="3">
        <v>3134431782</v>
      </c>
      <c r="H16" s="3">
        <v>2967518329</v>
      </c>
      <c r="J16" s="3">
        <v>166913453</v>
      </c>
      <c r="L16" s="3">
        <v>5000</v>
      </c>
      <c r="N16" s="3">
        <v>3134431782</v>
      </c>
      <c r="P16" s="3">
        <v>2967518329</v>
      </c>
      <c r="R16" s="3">
        <v>166913453</v>
      </c>
    </row>
    <row r="17" spans="2:18">
      <c r="B17" s="2" t="s">
        <v>15</v>
      </c>
      <c r="D17" s="3">
        <v>0</v>
      </c>
      <c r="F17" s="3">
        <v>0</v>
      </c>
      <c r="H17" s="3">
        <v>0</v>
      </c>
      <c r="J17" s="3">
        <v>0</v>
      </c>
      <c r="L17" s="3">
        <v>205806</v>
      </c>
      <c r="N17" s="3">
        <v>4521598854</v>
      </c>
      <c r="P17" s="3">
        <v>4402592943</v>
      </c>
      <c r="R17" s="3">
        <v>119005911</v>
      </c>
    </row>
    <row r="18" spans="2:18">
      <c r="B18" s="2" t="s">
        <v>193</v>
      </c>
      <c r="D18" s="3">
        <v>0</v>
      </c>
      <c r="F18" s="3">
        <v>0</v>
      </c>
      <c r="H18" s="3">
        <v>0</v>
      </c>
      <c r="J18" s="3">
        <v>0</v>
      </c>
      <c r="L18" s="3">
        <v>6170</v>
      </c>
      <c r="N18" s="3">
        <v>5816107488</v>
      </c>
      <c r="P18" s="3">
        <v>5742858718</v>
      </c>
      <c r="R18" s="3">
        <v>73248770</v>
      </c>
    </row>
    <row r="19" spans="2:18">
      <c r="B19" s="2" t="s">
        <v>194</v>
      </c>
      <c r="D19" s="3">
        <v>0</v>
      </c>
      <c r="F19" s="3">
        <v>0</v>
      </c>
      <c r="H19" s="3">
        <v>0</v>
      </c>
      <c r="J19" s="3">
        <v>0</v>
      </c>
      <c r="L19" s="3">
        <v>150000</v>
      </c>
      <c r="N19" s="3">
        <v>3580071108</v>
      </c>
      <c r="P19" s="3">
        <v>3521919150</v>
      </c>
      <c r="R19" s="3">
        <v>58151958</v>
      </c>
    </row>
    <row r="20" spans="2:18">
      <c r="B20" s="2" t="s">
        <v>110</v>
      </c>
      <c r="D20" s="3">
        <v>1000</v>
      </c>
      <c r="F20" s="3">
        <v>620887445</v>
      </c>
      <c r="H20" s="3">
        <v>578634253</v>
      </c>
      <c r="J20" s="3">
        <v>42253192</v>
      </c>
      <c r="L20" s="3">
        <v>1000</v>
      </c>
      <c r="N20" s="3">
        <v>620887445</v>
      </c>
      <c r="P20" s="3">
        <v>578634253</v>
      </c>
      <c r="R20" s="3">
        <v>42253192</v>
      </c>
    </row>
    <row r="21" spans="2:18">
      <c r="B21" s="2" t="s">
        <v>144</v>
      </c>
      <c r="D21" s="3">
        <v>0</v>
      </c>
      <c r="F21" s="3">
        <v>0</v>
      </c>
      <c r="H21" s="3">
        <v>0</v>
      </c>
      <c r="J21" s="3">
        <v>0</v>
      </c>
      <c r="L21" s="3">
        <v>1900</v>
      </c>
      <c r="N21" s="3">
        <v>1900000000</v>
      </c>
      <c r="P21" s="3">
        <v>1881720995</v>
      </c>
      <c r="R21" s="3">
        <v>18279005</v>
      </c>
    </row>
    <row r="22" spans="2:18">
      <c r="B22" s="2" t="s">
        <v>195</v>
      </c>
      <c r="D22" s="3">
        <v>0</v>
      </c>
      <c r="F22" s="3">
        <v>0</v>
      </c>
      <c r="H22" s="3">
        <v>0</v>
      </c>
      <c r="J22" s="3">
        <v>0</v>
      </c>
      <c r="L22" s="3">
        <v>24261</v>
      </c>
      <c r="N22" s="3">
        <v>99290662</v>
      </c>
      <c r="P22" s="3">
        <v>85276463</v>
      </c>
      <c r="R22" s="3">
        <v>14014199</v>
      </c>
    </row>
    <row r="23" spans="2:18">
      <c r="B23" s="2" t="s">
        <v>201</v>
      </c>
      <c r="D23" s="3">
        <v>700</v>
      </c>
      <c r="F23" s="3">
        <v>420833712</v>
      </c>
      <c r="H23" s="3">
        <v>420573213</v>
      </c>
      <c r="J23" s="3">
        <v>260499</v>
      </c>
      <c r="L23" s="3">
        <v>700</v>
      </c>
      <c r="N23" s="3">
        <v>420833712</v>
      </c>
      <c r="P23" s="3">
        <v>420573213</v>
      </c>
      <c r="R23" s="3">
        <v>260499</v>
      </c>
    </row>
    <row r="24" spans="2:18">
      <c r="B24" s="2" t="s">
        <v>112</v>
      </c>
      <c r="D24" s="3">
        <v>0</v>
      </c>
      <c r="F24" s="3">
        <v>0</v>
      </c>
      <c r="H24" s="3">
        <v>0</v>
      </c>
      <c r="J24" s="3">
        <v>0</v>
      </c>
      <c r="L24" s="3">
        <v>1500</v>
      </c>
      <c r="N24" s="3">
        <v>1424741720</v>
      </c>
      <c r="P24" s="3">
        <v>1424741720</v>
      </c>
      <c r="R24" s="3">
        <v>0</v>
      </c>
    </row>
    <row r="25" spans="2:18">
      <c r="B25" s="2" t="s">
        <v>13</v>
      </c>
      <c r="D25" s="3">
        <v>0</v>
      </c>
      <c r="F25" s="3">
        <v>0</v>
      </c>
      <c r="H25" s="3">
        <v>0</v>
      </c>
      <c r="J25" s="3">
        <v>0</v>
      </c>
      <c r="L25" s="3">
        <v>40327</v>
      </c>
      <c r="N25" s="3">
        <v>463435874</v>
      </c>
      <c r="P25" s="3">
        <v>480242911</v>
      </c>
      <c r="R25" s="3">
        <v>-16807037</v>
      </c>
    </row>
    <row r="26" spans="2:18">
      <c r="D26" s="3"/>
      <c r="F26" s="3"/>
      <c r="H26" s="3"/>
      <c r="J26" s="3"/>
      <c r="L26" s="3"/>
      <c r="N26" s="3"/>
      <c r="P26" s="3"/>
      <c r="R26" s="3"/>
    </row>
    <row r="27" spans="2:18" ht="21.75" thickBot="1">
      <c r="B27" s="33" t="s">
        <v>90</v>
      </c>
      <c r="D27" s="10">
        <f>SUM(D10:D25)</f>
        <v>63963</v>
      </c>
      <c r="F27" s="10">
        <f>SUM(F10:F25)</f>
        <v>18601069304</v>
      </c>
      <c r="H27" s="10">
        <f>SUM(H10:H25)</f>
        <v>17265242110</v>
      </c>
      <c r="J27" s="10">
        <f>SUM(J10:J25)</f>
        <v>1335827194</v>
      </c>
      <c r="L27" s="10">
        <f>SUM(L10:L25)</f>
        <v>1035035</v>
      </c>
      <c r="N27" s="10">
        <f>SUM(N10:N25)</f>
        <v>59937611244</v>
      </c>
      <c r="P27" s="10">
        <f>SUM(P10:P25)</f>
        <v>55793500241</v>
      </c>
      <c r="R27" s="10">
        <f>SUM(R10:R25)</f>
        <v>4144111003</v>
      </c>
    </row>
    <row r="28" spans="2:18" ht="21.75" thickTop="1"/>
    <row r="29" spans="2:18" ht="26.25">
      <c r="J29" s="28">
        <v>13</v>
      </c>
    </row>
  </sheetData>
  <sortState xmlns:xlrd2="http://schemas.microsoft.com/office/spreadsheetml/2017/richdata2" ref="B10:R25">
    <sortCondition descending="1" ref="R10:R2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4"/>
  <sheetViews>
    <sheetView rightToLeft="1" view="pageBreakPreview" zoomScale="60" zoomScaleNormal="100" workbookViewId="0">
      <selection activeCell="R23" sqref="R23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7"/>
      <c r="R2" s="17"/>
      <c r="S2" s="17"/>
      <c r="T2" s="17"/>
      <c r="U2" s="17"/>
    </row>
    <row r="3" spans="2:28" ht="30">
      <c r="B3" s="103" t="s">
        <v>51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7"/>
      <c r="R3" s="17"/>
    </row>
    <row r="4" spans="2:28" ht="30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7"/>
      <c r="R4" s="17"/>
    </row>
    <row r="6" spans="2:28" s="2" customFormat="1" ht="30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04" t="s">
        <v>55</v>
      </c>
      <c r="D7" s="105" t="s">
        <v>53</v>
      </c>
      <c r="E7" s="105" t="s">
        <v>53</v>
      </c>
      <c r="F7" s="105" t="s">
        <v>53</v>
      </c>
      <c r="G7" s="105" t="s">
        <v>53</v>
      </c>
      <c r="H7" s="105" t="s">
        <v>53</v>
      </c>
      <c r="I7" s="105" t="s">
        <v>53</v>
      </c>
      <c r="J7" s="105" t="s">
        <v>53</v>
      </c>
      <c r="L7" s="105" t="s">
        <v>54</v>
      </c>
      <c r="M7" s="105" t="s">
        <v>54</v>
      </c>
      <c r="N7" s="105" t="s">
        <v>54</v>
      </c>
      <c r="O7" s="105" t="s">
        <v>54</v>
      </c>
      <c r="P7" s="105" t="s">
        <v>54</v>
      </c>
      <c r="Q7" s="105" t="s">
        <v>54</v>
      </c>
      <c r="R7" s="105" t="s">
        <v>54</v>
      </c>
    </row>
    <row r="8" spans="2:28" s="57" customFormat="1" ht="48" customHeight="1">
      <c r="B8" s="104" t="s">
        <v>55</v>
      </c>
      <c r="D8" s="140" t="s">
        <v>79</v>
      </c>
      <c r="E8" s="58"/>
      <c r="F8" s="140" t="s">
        <v>76</v>
      </c>
      <c r="G8" s="58"/>
      <c r="H8" s="140" t="s">
        <v>77</v>
      </c>
      <c r="I8" s="58"/>
      <c r="J8" s="140" t="s">
        <v>80</v>
      </c>
      <c r="L8" s="140" t="s">
        <v>79</v>
      </c>
      <c r="M8" s="58"/>
      <c r="N8" s="140" t="s">
        <v>76</v>
      </c>
      <c r="O8" s="58"/>
      <c r="P8" s="140" t="s">
        <v>77</v>
      </c>
      <c r="Q8" s="58"/>
      <c r="R8" s="140" t="s">
        <v>80</v>
      </c>
    </row>
    <row r="9" spans="2:28" ht="21.75">
      <c r="B9" s="51" t="s">
        <v>112</v>
      </c>
      <c r="C9" s="4"/>
      <c r="D9" s="59">
        <v>955746270</v>
      </c>
      <c r="E9" s="4"/>
      <c r="F9" s="59">
        <v>-36250</v>
      </c>
      <c r="G9" s="4"/>
      <c r="H9" s="59">
        <v>0</v>
      </c>
      <c r="I9" s="4"/>
      <c r="J9" s="59">
        <v>955710020</v>
      </c>
      <c r="K9" s="4"/>
      <c r="L9" s="59">
        <v>4514822199</v>
      </c>
      <c r="M9" s="4"/>
      <c r="N9" s="59">
        <v>2974424533</v>
      </c>
      <c r="O9" s="4"/>
      <c r="P9" s="59">
        <v>0</v>
      </c>
      <c r="Q9" s="4"/>
      <c r="R9" s="59">
        <v>7489246732</v>
      </c>
    </row>
    <row r="10" spans="2:28" ht="21.75">
      <c r="B10" s="4" t="s">
        <v>133</v>
      </c>
      <c r="C10" s="4"/>
      <c r="D10" s="30">
        <v>0</v>
      </c>
      <c r="E10" s="4"/>
      <c r="F10" s="30">
        <v>270349990</v>
      </c>
      <c r="G10" s="4"/>
      <c r="H10" s="30">
        <v>0</v>
      </c>
      <c r="I10" s="4"/>
      <c r="J10" s="30">
        <v>270349990</v>
      </c>
      <c r="K10" s="4"/>
      <c r="L10" s="30">
        <v>0</v>
      </c>
      <c r="M10" s="4"/>
      <c r="N10" s="30">
        <v>965510969</v>
      </c>
      <c r="O10" s="4"/>
      <c r="P10" s="30">
        <v>0</v>
      </c>
      <c r="Q10" s="4"/>
      <c r="R10" s="30">
        <v>965510969</v>
      </c>
    </row>
    <row r="11" spans="2:28" ht="21.75">
      <c r="B11" s="4" t="s">
        <v>108</v>
      </c>
      <c r="C11" s="4"/>
      <c r="D11" s="30">
        <v>0</v>
      </c>
      <c r="E11" s="4"/>
      <c r="F11" s="30">
        <v>-105963621</v>
      </c>
      <c r="G11" s="4"/>
      <c r="H11" s="30">
        <v>254253910</v>
      </c>
      <c r="I11" s="4"/>
      <c r="J11" s="30">
        <v>148290289</v>
      </c>
      <c r="K11" s="4"/>
      <c r="L11" s="30">
        <v>0</v>
      </c>
      <c r="M11" s="4"/>
      <c r="N11" s="30">
        <v>254061112</v>
      </c>
      <c r="O11" s="4"/>
      <c r="P11" s="30">
        <v>422863344</v>
      </c>
      <c r="Q11" s="4"/>
      <c r="R11" s="30">
        <v>676924456</v>
      </c>
    </row>
    <row r="12" spans="2:28" ht="21.75">
      <c r="B12" s="4" t="s">
        <v>106</v>
      </c>
      <c r="C12" s="4"/>
      <c r="D12" s="30">
        <v>0</v>
      </c>
      <c r="E12" s="4"/>
      <c r="F12" s="30">
        <v>8806034</v>
      </c>
      <c r="G12" s="4"/>
      <c r="H12" s="30">
        <v>166913453</v>
      </c>
      <c r="I12" s="4"/>
      <c r="J12" s="30">
        <v>175719487</v>
      </c>
      <c r="K12" s="4"/>
      <c r="L12" s="30">
        <v>0</v>
      </c>
      <c r="M12" s="4"/>
      <c r="N12" s="30">
        <v>409766537</v>
      </c>
      <c r="O12" s="4"/>
      <c r="P12" s="30">
        <v>166913453</v>
      </c>
      <c r="Q12" s="4"/>
      <c r="R12" s="30">
        <v>576679990</v>
      </c>
    </row>
    <row r="13" spans="2:28" ht="21.75">
      <c r="B13" s="4" t="s">
        <v>145</v>
      </c>
      <c r="C13" s="4"/>
      <c r="D13" s="30">
        <v>0</v>
      </c>
      <c r="E13" s="4"/>
      <c r="F13" s="30">
        <v>-283547431</v>
      </c>
      <c r="G13" s="4"/>
      <c r="H13" s="30">
        <v>457923258</v>
      </c>
      <c r="I13" s="4"/>
      <c r="J13" s="30">
        <v>174375827</v>
      </c>
      <c r="K13" s="4"/>
      <c r="L13" s="30">
        <v>0</v>
      </c>
      <c r="M13" s="4"/>
      <c r="N13" s="30">
        <v>109439726</v>
      </c>
      <c r="O13" s="4"/>
      <c r="P13" s="30">
        <v>457923258</v>
      </c>
      <c r="Q13" s="4"/>
      <c r="R13" s="30">
        <v>567362984</v>
      </c>
    </row>
    <row r="14" spans="2:28" ht="21.75">
      <c r="B14" s="4" t="s">
        <v>192</v>
      </c>
      <c r="C14" s="4"/>
      <c r="D14" s="30">
        <v>0</v>
      </c>
      <c r="E14" s="4"/>
      <c r="F14" s="30">
        <v>0</v>
      </c>
      <c r="G14" s="4"/>
      <c r="H14" s="30">
        <v>0</v>
      </c>
      <c r="I14" s="4"/>
      <c r="J14" s="30">
        <v>0</v>
      </c>
      <c r="K14" s="4"/>
      <c r="L14" s="30">
        <v>0</v>
      </c>
      <c r="M14" s="4"/>
      <c r="N14" s="30">
        <v>0</v>
      </c>
      <c r="O14" s="4"/>
      <c r="P14" s="30">
        <v>279378269</v>
      </c>
      <c r="Q14" s="4"/>
      <c r="R14" s="30">
        <v>279378269</v>
      </c>
    </row>
    <row r="15" spans="2:28" ht="21.75">
      <c r="B15" s="4" t="s">
        <v>110</v>
      </c>
      <c r="C15" s="4"/>
      <c r="D15" s="30">
        <v>0</v>
      </c>
      <c r="E15" s="4"/>
      <c r="F15" s="30">
        <v>34947913</v>
      </c>
      <c r="G15" s="4"/>
      <c r="H15" s="30">
        <v>42253192</v>
      </c>
      <c r="I15" s="4"/>
      <c r="J15" s="30">
        <v>77201105</v>
      </c>
      <c r="K15" s="4"/>
      <c r="L15" s="30">
        <v>0</v>
      </c>
      <c r="M15" s="4"/>
      <c r="N15" s="30">
        <v>230012551</v>
      </c>
      <c r="O15" s="4"/>
      <c r="P15" s="30">
        <v>42253192</v>
      </c>
      <c r="Q15" s="4"/>
      <c r="R15" s="30">
        <v>272265743</v>
      </c>
    </row>
    <row r="16" spans="2:28" ht="21.75">
      <c r="B16" s="4" t="s">
        <v>147</v>
      </c>
      <c r="C16" s="4"/>
      <c r="D16" s="30">
        <v>89695343</v>
      </c>
      <c r="E16" s="4"/>
      <c r="F16" s="30">
        <v>0</v>
      </c>
      <c r="G16" s="4"/>
      <c r="H16" s="30">
        <v>0</v>
      </c>
      <c r="I16" s="4"/>
      <c r="J16" s="30">
        <v>89695343</v>
      </c>
      <c r="K16" s="4"/>
      <c r="L16" s="30">
        <v>279993514</v>
      </c>
      <c r="M16" s="4"/>
      <c r="N16" s="30">
        <v>-58812926</v>
      </c>
      <c r="O16" s="4"/>
      <c r="P16" s="30">
        <v>0</v>
      </c>
      <c r="Q16" s="4"/>
      <c r="R16" s="30">
        <v>221180588</v>
      </c>
    </row>
    <row r="17" spans="2:18" ht="21.75">
      <c r="B17" s="4" t="s">
        <v>193</v>
      </c>
      <c r="C17" s="4"/>
      <c r="D17" s="30">
        <v>0</v>
      </c>
      <c r="E17" s="4"/>
      <c r="F17" s="30">
        <v>0</v>
      </c>
      <c r="G17" s="4"/>
      <c r="H17" s="30">
        <v>0</v>
      </c>
      <c r="I17" s="4"/>
      <c r="J17" s="30">
        <v>0</v>
      </c>
      <c r="K17" s="4"/>
      <c r="L17" s="30">
        <v>0</v>
      </c>
      <c r="M17" s="4"/>
      <c r="N17" s="30">
        <v>0</v>
      </c>
      <c r="O17" s="4"/>
      <c r="P17" s="30">
        <v>73248770</v>
      </c>
      <c r="Q17" s="4"/>
      <c r="R17" s="30">
        <v>73248770</v>
      </c>
    </row>
    <row r="18" spans="2:18" ht="21.75">
      <c r="B18" s="4" t="s">
        <v>144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18279005</v>
      </c>
      <c r="Q18" s="4"/>
      <c r="R18" s="30">
        <v>18279005</v>
      </c>
    </row>
    <row r="19" spans="2:18" ht="21.75">
      <c r="B19" s="4" t="s">
        <v>150</v>
      </c>
      <c r="C19" s="4"/>
      <c r="D19" s="30">
        <v>0</v>
      </c>
      <c r="E19" s="4"/>
      <c r="F19" s="30">
        <v>9964194</v>
      </c>
      <c r="G19" s="4"/>
      <c r="H19" s="30">
        <v>0</v>
      </c>
      <c r="I19" s="4"/>
      <c r="J19" s="30">
        <v>9964194</v>
      </c>
      <c r="K19" s="4"/>
      <c r="L19" s="30">
        <v>0</v>
      </c>
      <c r="M19" s="4"/>
      <c r="N19" s="30">
        <v>11182002</v>
      </c>
      <c r="O19" s="4"/>
      <c r="P19" s="30">
        <v>0</v>
      </c>
      <c r="Q19" s="4"/>
      <c r="R19" s="30">
        <v>11182002</v>
      </c>
    </row>
    <row r="20" spans="2:18" ht="21.75">
      <c r="B20" s="4" t="s">
        <v>201</v>
      </c>
      <c r="C20" s="4"/>
      <c r="D20" s="30">
        <v>0</v>
      </c>
      <c r="E20" s="4"/>
      <c r="F20" s="30">
        <v>0</v>
      </c>
      <c r="G20" s="4"/>
      <c r="H20" s="30">
        <v>260499</v>
      </c>
      <c r="I20" s="4"/>
      <c r="J20" s="30">
        <v>260499</v>
      </c>
      <c r="K20" s="4"/>
      <c r="L20" s="30">
        <v>0</v>
      </c>
      <c r="M20" s="4"/>
      <c r="N20" s="30">
        <v>0</v>
      </c>
      <c r="O20" s="4"/>
      <c r="P20" s="30">
        <v>260499</v>
      </c>
      <c r="Q20" s="4"/>
      <c r="R20" s="30">
        <v>260499</v>
      </c>
    </row>
    <row r="21" spans="2:18" ht="21.75">
      <c r="B21" s="4"/>
      <c r="C21" s="4"/>
      <c r="D21" s="30"/>
      <c r="E21" s="4"/>
      <c r="F21" s="30"/>
      <c r="G21" s="4"/>
      <c r="H21" s="30"/>
      <c r="I21" s="4"/>
      <c r="J21" s="30"/>
      <c r="K21" s="4"/>
      <c r="L21" s="30"/>
      <c r="M21" s="4"/>
      <c r="N21" s="30"/>
      <c r="O21" s="4"/>
      <c r="P21" s="30"/>
      <c r="Q21" s="4"/>
      <c r="R21" s="30"/>
    </row>
    <row r="22" spans="2:18" ht="24.75" thickBot="1">
      <c r="B22" s="27" t="s">
        <v>90</v>
      </c>
      <c r="D22" s="10">
        <f>SUM(D9:D20)</f>
        <v>1045441613</v>
      </c>
      <c r="E22" s="2"/>
      <c r="F22" s="10">
        <f>SUM(F9:F20)</f>
        <v>-65479171</v>
      </c>
      <c r="G22" s="2"/>
      <c r="H22" s="10">
        <f>SUM(H9:H20)</f>
        <v>921604312</v>
      </c>
      <c r="I22" s="2"/>
      <c r="J22" s="10">
        <f>SUM(J9:J20)</f>
        <v>1901566754</v>
      </c>
      <c r="K22" s="2"/>
      <c r="L22" s="10">
        <f>SUM(L9:L20)</f>
        <v>4794815713</v>
      </c>
      <c r="M22" s="2"/>
      <c r="N22" s="10">
        <f>SUM(N9:N20)</f>
        <v>4895584504</v>
      </c>
      <c r="O22" s="2"/>
      <c r="P22" s="10">
        <f>SUM(P9:P20)</f>
        <v>1461119790</v>
      </c>
      <c r="Q22" s="2"/>
      <c r="R22" s="10">
        <f>SUM(R9:R20)</f>
        <v>11151520007</v>
      </c>
    </row>
    <row r="23" spans="2:18" ht="21.75" thickTop="1"/>
    <row r="24" spans="2:18" ht="30">
      <c r="J24" s="62">
        <v>14</v>
      </c>
    </row>
  </sheetData>
  <sortState xmlns:xlrd2="http://schemas.microsoft.com/office/spreadsheetml/2017/richdata2" ref="B9:R20">
    <sortCondition descending="1" ref="R9:R20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.75" bottom="0.75" header="0.3" footer="0.3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view="pageBreakPreview" zoomScale="60" zoomScaleNormal="100" workbookViewId="0">
      <selection activeCell="J25" sqref="J25"/>
    </sheetView>
  </sheetViews>
  <sheetFormatPr defaultRowHeight="21.75" customHeight="1"/>
  <cols>
    <col min="1" max="1" width="3" style="2" customWidth="1"/>
    <col min="2" max="2" width="52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28" ht="31.5" customHeight="1">
      <c r="B3" s="103" t="s">
        <v>51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28" ht="31.5" customHeight="1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28" ht="73.5" customHeight="1"/>
    <row r="6" spans="2:28" ht="30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>
      <c r="B8" s="107" t="s">
        <v>81</v>
      </c>
      <c r="C8" s="107" t="s">
        <v>81</v>
      </c>
      <c r="D8" s="107" t="s">
        <v>81</v>
      </c>
      <c r="F8" s="107" t="s">
        <v>53</v>
      </c>
      <c r="G8" s="107" t="s">
        <v>53</v>
      </c>
      <c r="H8" s="107" t="s">
        <v>53</v>
      </c>
      <c r="J8" s="107" t="s">
        <v>54</v>
      </c>
      <c r="K8" s="107" t="s">
        <v>54</v>
      </c>
      <c r="L8" s="107" t="s">
        <v>54</v>
      </c>
    </row>
    <row r="9" spans="2:28" s="46" customFormat="1" ht="50.25" customHeight="1">
      <c r="B9" s="138" t="s">
        <v>82</v>
      </c>
      <c r="D9" s="138" t="s">
        <v>41</v>
      </c>
      <c r="F9" s="138" t="s">
        <v>83</v>
      </c>
      <c r="H9" s="138" t="s">
        <v>84</v>
      </c>
      <c r="J9" s="138" t="s">
        <v>83</v>
      </c>
      <c r="L9" s="138" t="s">
        <v>84</v>
      </c>
    </row>
    <row r="10" spans="2:28" s="4" customFormat="1" ht="21.75" customHeight="1">
      <c r="B10" s="51" t="s">
        <v>151</v>
      </c>
      <c r="D10" s="78" t="s">
        <v>60</v>
      </c>
      <c r="F10" s="59">
        <v>9299308608</v>
      </c>
      <c r="H10" s="51" t="s">
        <v>60</v>
      </c>
      <c r="J10" s="59">
        <v>11271911344</v>
      </c>
      <c r="L10" s="51" t="s">
        <v>60</v>
      </c>
    </row>
    <row r="11" spans="2:28" s="4" customFormat="1" ht="21.75" customHeight="1">
      <c r="B11" s="4" t="s">
        <v>153</v>
      </c>
      <c r="D11" s="77" t="s">
        <v>60</v>
      </c>
      <c r="F11" s="30">
        <v>244606618</v>
      </c>
      <c r="H11" s="4" t="s">
        <v>60</v>
      </c>
      <c r="J11" s="30">
        <v>1489757256</v>
      </c>
      <c r="L11" s="4" t="s">
        <v>60</v>
      </c>
    </row>
    <row r="12" spans="2:28" s="4" customFormat="1" ht="21.75" customHeight="1">
      <c r="B12" s="4" t="s">
        <v>116</v>
      </c>
      <c r="D12" s="77" t="s">
        <v>155</v>
      </c>
      <c r="F12" s="30">
        <v>332082191</v>
      </c>
      <c r="H12" s="4" t="s">
        <v>60</v>
      </c>
      <c r="J12" s="30">
        <v>883936964</v>
      </c>
      <c r="L12" s="4" t="s">
        <v>60</v>
      </c>
    </row>
    <row r="13" spans="2:28" s="4" customFormat="1" ht="21.75" customHeight="1">
      <c r="B13" s="4" t="s">
        <v>157</v>
      </c>
      <c r="D13" s="77" t="s">
        <v>158</v>
      </c>
      <c r="F13" s="30">
        <v>179780819</v>
      </c>
      <c r="H13" s="4" t="s">
        <v>60</v>
      </c>
      <c r="J13" s="30">
        <v>777863012</v>
      </c>
      <c r="L13" s="4" t="s">
        <v>60</v>
      </c>
    </row>
    <row r="14" spans="2:28" s="4" customFormat="1" ht="21.75" customHeight="1">
      <c r="B14" s="4" t="s">
        <v>116</v>
      </c>
      <c r="D14" s="77" t="s">
        <v>160</v>
      </c>
      <c r="F14" s="30">
        <v>73949041</v>
      </c>
      <c r="H14" s="4" t="s">
        <v>60</v>
      </c>
      <c r="J14" s="30">
        <v>281997106</v>
      </c>
      <c r="L14" s="4" t="s">
        <v>60</v>
      </c>
    </row>
    <row r="15" spans="2:28" s="4" customFormat="1" ht="21.75" customHeight="1">
      <c r="B15" s="4" t="s">
        <v>120</v>
      </c>
      <c r="D15" s="77" t="s">
        <v>162</v>
      </c>
      <c r="F15" s="30">
        <v>62115424</v>
      </c>
      <c r="H15" s="4" t="s">
        <v>60</v>
      </c>
      <c r="J15" s="30">
        <v>173457873</v>
      </c>
      <c r="L15" s="4" t="s">
        <v>60</v>
      </c>
    </row>
    <row r="16" spans="2:28" s="4" customFormat="1" ht="21.75" customHeight="1">
      <c r="B16" s="4" t="s">
        <v>116</v>
      </c>
      <c r="D16" s="77" t="s">
        <v>169</v>
      </c>
      <c r="F16" s="30">
        <v>0</v>
      </c>
      <c r="H16" s="4" t="s">
        <v>60</v>
      </c>
      <c r="J16" s="30">
        <v>23636280</v>
      </c>
      <c r="L16" s="4" t="s">
        <v>60</v>
      </c>
    </row>
    <row r="17" spans="2:12" s="4" customFormat="1" ht="21.75" customHeight="1">
      <c r="B17" s="4" t="s">
        <v>120</v>
      </c>
      <c r="D17" s="77" t="s">
        <v>205</v>
      </c>
      <c r="F17" s="30">
        <v>2338557</v>
      </c>
      <c r="H17" s="4" t="s">
        <v>60</v>
      </c>
      <c r="J17" s="30">
        <v>2338557</v>
      </c>
    </row>
    <row r="18" spans="2:12" s="4" customFormat="1" ht="21.75" customHeight="1">
      <c r="B18" s="4" t="s">
        <v>121</v>
      </c>
      <c r="D18" s="77" t="s">
        <v>165</v>
      </c>
      <c r="F18" s="30">
        <v>0</v>
      </c>
      <c r="H18" s="4" t="s">
        <v>60</v>
      </c>
      <c r="J18" s="30">
        <v>333943</v>
      </c>
      <c r="L18" s="4" t="s">
        <v>60</v>
      </c>
    </row>
    <row r="19" spans="2:12" s="4" customFormat="1" ht="21.75" customHeight="1">
      <c r="B19" s="4" t="s">
        <v>171</v>
      </c>
      <c r="D19" s="77" t="s">
        <v>172</v>
      </c>
      <c r="F19" s="30">
        <v>0</v>
      </c>
      <c r="H19" s="4" t="s">
        <v>60</v>
      </c>
      <c r="J19" s="30">
        <v>116376</v>
      </c>
      <c r="L19" s="4" t="s">
        <v>60</v>
      </c>
    </row>
    <row r="20" spans="2:12" s="4" customFormat="1" ht="21.75" customHeight="1">
      <c r="B20" s="4" t="s">
        <v>163</v>
      </c>
      <c r="D20" s="77" t="s">
        <v>164</v>
      </c>
      <c r="F20" s="30">
        <v>11482</v>
      </c>
      <c r="H20" s="4" t="s">
        <v>60</v>
      </c>
      <c r="J20" s="30">
        <v>103916</v>
      </c>
      <c r="L20" s="4" t="s">
        <v>60</v>
      </c>
    </row>
    <row r="21" spans="2:12" s="4" customFormat="1" ht="21.75" customHeight="1">
      <c r="B21" s="4" t="s">
        <v>116</v>
      </c>
      <c r="D21" s="77" t="s">
        <v>176</v>
      </c>
      <c r="F21" s="30">
        <v>15283</v>
      </c>
      <c r="H21" s="4" t="s">
        <v>60</v>
      </c>
      <c r="J21" s="30">
        <v>91710</v>
      </c>
      <c r="L21" s="4" t="s">
        <v>60</v>
      </c>
    </row>
    <row r="22" spans="2:12" s="4" customFormat="1" ht="21.75" customHeight="1">
      <c r="B22" s="4" t="s">
        <v>119</v>
      </c>
      <c r="D22" s="77" t="s">
        <v>177</v>
      </c>
      <c r="F22" s="30">
        <v>0</v>
      </c>
      <c r="H22" s="4" t="s">
        <v>60</v>
      </c>
      <c r="J22" s="30">
        <v>4109</v>
      </c>
      <c r="L22" s="4" t="s">
        <v>60</v>
      </c>
    </row>
    <row r="23" spans="2:12" s="4" customFormat="1" ht="21.75" customHeight="1">
      <c r="D23" s="77"/>
      <c r="F23" s="30"/>
      <c r="J23" s="30"/>
    </row>
    <row r="24" spans="2:12" ht="21.75" customHeight="1" thickBot="1">
      <c r="B24" s="136" t="s">
        <v>90</v>
      </c>
      <c r="C24" s="136"/>
      <c r="D24" s="136"/>
      <c r="F24" s="10">
        <f>SUM(F10:F22)</f>
        <v>10194208023</v>
      </c>
      <c r="H24" s="33"/>
      <c r="J24" s="10">
        <f>SUM(J10:J22)</f>
        <v>14905548446</v>
      </c>
      <c r="L24" s="33"/>
    </row>
    <row r="25" spans="2:12" ht="21.75" customHeight="1" thickTop="1"/>
    <row r="26" spans="2:12" ht="30">
      <c r="F26" s="65">
        <v>15</v>
      </c>
    </row>
  </sheetData>
  <sortState xmlns:xlrd2="http://schemas.microsoft.com/office/spreadsheetml/2017/richdata2" ref="B10:L22">
    <sortCondition descending="1" ref="J10:J22"/>
  </sortState>
  <mergeCells count="13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0" sqref="B20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3" t="s">
        <v>138</v>
      </c>
      <c r="C2" s="103"/>
      <c r="D2" s="103"/>
      <c r="E2" s="103"/>
      <c r="F2" s="103"/>
    </row>
    <row r="3" spans="2:28" ht="30">
      <c r="B3" s="103" t="s">
        <v>51</v>
      </c>
      <c r="C3" s="103"/>
      <c r="D3" s="103"/>
      <c r="E3" s="103"/>
      <c r="F3" s="103"/>
    </row>
    <row r="4" spans="2:28" ht="30">
      <c r="B4" s="103" t="s">
        <v>198</v>
      </c>
      <c r="C4" s="103"/>
      <c r="D4" s="103"/>
      <c r="E4" s="103"/>
      <c r="F4" s="103"/>
    </row>
    <row r="5" spans="2:28" ht="125.25" customHeight="1"/>
    <row r="6" spans="2:28" s="27" customFormat="1" ht="24">
      <c r="B6" s="70" t="s">
        <v>132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28" t="s">
        <v>85</v>
      </c>
      <c r="D8" s="103" t="s">
        <v>53</v>
      </c>
      <c r="F8" s="103" t="s">
        <v>199</v>
      </c>
    </row>
    <row r="9" spans="2:28" ht="30">
      <c r="B9" s="142" t="s">
        <v>85</v>
      </c>
      <c r="D9" s="143" t="s">
        <v>44</v>
      </c>
      <c r="F9" s="143" t="s">
        <v>44</v>
      </c>
    </row>
    <row r="10" spans="2:28">
      <c r="B10" s="2" t="s">
        <v>196</v>
      </c>
      <c r="D10" s="3">
        <v>0</v>
      </c>
      <c r="F10" s="3">
        <v>20457110</v>
      </c>
    </row>
    <row r="11" spans="2:28">
      <c r="B11" s="2" t="s">
        <v>197</v>
      </c>
      <c r="D11" s="3">
        <v>0</v>
      </c>
      <c r="F11" s="3">
        <v>15826783</v>
      </c>
    </row>
    <row r="12" spans="2:28">
      <c r="B12" s="2" t="s">
        <v>86</v>
      </c>
      <c r="D12" s="3">
        <v>266087</v>
      </c>
      <c r="F12" s="3">
        <v>-129025160</v>
      </c>
    </row>
    <row r="13" spans="2:28">
      <c r="D13" s="3"/>
      <c r="F13" s="3"/>
    </row>
    <row r="14" spans="2:28" ht="21.75" thickBot="1">
      <c r="B14" s="33" t="s">
        <v>90</v>
      </c>
      <c r="D14" s="10">
        <f>SUM(D10:D12)</f>
        <v>266087</v>
      </c>
      <c r="F14" s="10">
        <f>SUM(F10:F12)</f>
        <v>-92741267</v>
      </c>
    </row>
    <row r="15" spans="2:28" ht="21.75" thickTop="1"/>
    <row r="16" spans="2:28" ht="85.5" customHeight="1"/>
    <row r="17" spans="1:6" ht="85.5" customHeight="1"/>
    <row r="18" spans="1:6" ht="30">
      <c r="A18" s="141">
        <v>16</v>
      </c>
      <c r="B18" s="141"/>
      <c r="C18" s="141"/>
      <c r="D18" s="141"/>
      <c r="E18" s="141"/>
      <c r="F18" s="141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I18" sqref="I18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3" t="s">
        <v>138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3:17" ht="30">
      <c r="C3" s="103" t="s">
        <v>0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3:17" ht="30">
      <c r="C4" s="103" t="s">
        <v>198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61" t="s">
        <v>91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04" t="s">
        <v>99</v>
      </c>
      <c r="D9" s="105" t="s">
        <v>139</v>
      </c>
      <c r="E9" s="105" t="s">
        <v>2</v>
      </c>
      <c r="F9" s="105" t="s">
        <v>2</v>
      </c>
      <c r="G9" s="105" t="s">
        <v>2</v>
      </c>
      <c r="I9" s="105" t="s">
        <v>3</v>
      </c>
      <c r="J9" s="105" t="s">
        <v>3</v>
      </c>
      <c r="K9" s="105" t="s">
        <v>3</v>
      </c>
      <c r="M9" s="105" t="s">
        <v>199</v>
      </c>
      <c r="N9" s="105" t="s">
        <v>4</v>
      </c>
      <c r="O9" s="105" t="s">
        <v>4</v>
      </c>
      <c r="P9" s="105" t="s">
        <v>4</v>
      </c>
      <c r="Q9" s="105" t="s">
        <v>4</v>
      </c>
    </row>
    <row r="10" spans="3:17" s="6" customFormat="1" ht="44.25" customHeight="1">
      <c r="C10" s="104"/>
      <c r="D10" s="12"/>
      <c r="E10" s="106" t="s">
        <v>6</v>
      </c>
      <c r="F10" s="12"/>
      <c r="G10" s="106" t="s">
        <v>7</v>
      </c>
      <c r="I10" s="106" t="s">
        <v>100</v>
      </c>
      <c r="J10" s="12"/>
      <c r="K10" s="106" t="s">
        <v>101</v>
      </c>
      <c r="M10" s="106" t="s">
        <v>6</v>
      </c>
      <c r="N10" s="12"/>
      <c r="O10" s="106" t="s">
        <v>7</v>
      </c>
      <c r="Q10" s="108" t="s">
        <v>11</v>
      </c>
    </row>
    <row r="11" spans="3:17" s="6" customFormat="1" ht="39.75" customHeight="1">
      <c r="C11" s="104"/>
      <c r="D11" s="11"/>
      <c r="E11" s="107" t="s">
        <v>6</v>
      </c>
      <c r="F11" s="11"/>
      <c r="G11" s="107" t="s">
        <v>7</v>
      </c>
      <c r="I11" s="107"/>
      <c r="J11" s="11"/>
      <c r="K11" s="107"/>
      <c r="M11" s="107" t="s">
        <v>6</v>
      </c>
      <c r="N11" s="11"/>
      <c r="O11" s="107" t="s">
        <v>7</v>
      </c>
      <c r="Q11" s="109" t="s">
        <v>11</v>
      </c>
    </row>
    <row r="12" spans="3:17">
      <c r="C12" s="47" t="s">
        <v>95</v>
      </c>
      <c r="E12" s="3">
        <f>'اوراق مشارکت'!R23</f>
        <v>91780205146</v>
      </c>
      <c r="G12" s="3">
        <f>'اوراق مشارکت'!T23</f>
        <v>97373807594</v>
      </c>
      <c r="I12" s="3">
        <f>'اوراق مشارکت'!X23</f>
        <v>15634069124</v>
      </c>
      <c r="K12" s="3">
        <f>'اوراق مشارکت'!AB23</f>
        <v>15548150399</v>
      </c>
      <c r="M12" s="3">
        <f>'اوراق مشارکت'!AH23</f>
        <v>92984913944</v>
      </c>
      <c r="O12" s="3">
        <f>'اوراق مشارکت'!AJ23</f>
        <v>98315851458</v>
      </c>
      <c r="Q12" s="8">
        <f>O12/$O$17</f>
        <v>0.1412141315783311</v>
      </c>
    </row>
    <row r="13" spans="3:17">
      <c r="C13" s="2" t="s">
        <v>136</v>
      </c>
      <c r="E13" s="3">
        <f>سپرده!L27</f>
        <v>42358793835</v>
      </c>
      <c r="G13" s="3">
        <f>E13</f>
        <v>42358793835</v>
      </c>
      <c r="I13" s="3">
        <f>سپرده!N27</f>
        <v>47085940226</v>
      </c>
      <c r="K13" s="3">
        <f>سپرده!P27</f>
        <v>54776766738</v>
      </c>
      <c r="M13" s="3">
        <f>سپرده!R27</f>
        <v>34667967323</v>
      </c>
      <c r="O13" s="3">
        <f>سپرده!R27</f>
        <v>34667967323</v>
      </c>
      <c r="Q13" s="8">
        <f>O13/$O$17</f>
        <v>4.9794685460205587E-2</v>
      </c>
    </row>
    <row r="14" spans="3:17">
      <c r="C14" s="2" t="s">
        <v>93</v>
      </c>
      <c r="E14" s="3">
        <f>سهام!G22</f>
        <v>42456620990</v>
      </c>
      <c r="G14" s="3">
        <f>سهام!I22</f>
        <v>37445936602.436996</v>
      </c>
      <c r="I14" s="3">
        <f>سهام!M22</f>
        <v>29843707292</v>
      </c>
      <c r="K14" s="3">
        <f>سهام!Q22</f>
        <v>3052918905</v>
      </c>
      <c r="M14" s="3">
        <f>سهام!W22</f>
        <v>69808152330</v>
      </c>
      <c r="O14" s="3">
        <f>سهام!Y22</f>
        <v>63234402151.545006</v>
      </c>
      <c r="Q14" s="8">
        <f t="shared" ref="Q14:Q17" si="0">O14/$O$17</f>
        <v>9.0825549016580021E-2</v>
      </c>
    </row>
    <row r="15" spans="3:17">
      <c r="C15" s="2" t="s">
        <v>98</v>
      </c>
      <c r="E15" s="3">
        <f>'گواهی سپرده'!N16</f>
        <v>516000000000</v>
      </c>
      <c r="G15" s="3">
        <f>'گواهی سپرده'!P16</f>
        <v>516000000000</v>
      </c>
      <c r="I15" s="3">
        <f>'گواهی سپرده'!T16</f>
        <v>0</v>
      </c>
      <c r="K15" s="3">
        <f>'گواهی سپرده'!X16</f>
        <v>16000000000</v>
      </c>
      <c r="M15" s="3">
        <f>'گواهی سپرده'!AB16</f>
        <v>500000000000</v>
      </c>
      <c r="O15" s="3">
        <f>'گواهی سپرده'!AD16</f>
        <v>500000000000</v>
      </c>
      <c r="Q15" s="8">
        <f t="shared" si="0"/>
        <v>0.71816563394488331</v>
      </c>
    </row>
    <row r="16" spans="3:17">
      <c r="C16" s="2" t="s">
        <v>94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ht="21.75" thickBot="1">
      <c r="C17" s="2" t="s">
        <v>90</v>
      </c>
      <c r="D17" s="3">
        <f t="shared" ref="D17:P17" si="1">SUM(D12:D16)</f>
        <v>0</v>
      </c>
      <c r="E17" s="10">
        <f>SUM(E12:E16)</f>
        <v>692595619971</v>
      </c>
      <c r="F17" s="3">
        <f t="shared" si="1"/>
        <v>0</v>
      </c>
      <c r="G17" s="10">
        <f t="shared" si="1"/>
        <v>693178538031.43701</v>
      </c>
      <c r="H17" s="3">
        <f t="shared" si="1"/>
        <v>0</v>
      </c>
      <c r="I17" s="10">
        <f t="shared" si="1"/>
        <v>92563716642</v>
      </c>
      <c r="J17" s="3">
        <f t="shared" si="1"/>
        <v>0</v>
      </c>
      <c r="K17" s="10">
        <f t="shared" si="1"/>
        <v>89377836042</v>
      </c>
      <c r="L17" s="3">
        <f t="shared" si="1"/>
        <v>0</v>
      </c>
      <c r="M17" s="10">
        <f t="shared" si="1"/>
        <v>697461033597</v>
      </c>
      <c r="N17" s="3">
        <f t="shared" si="1"/>
        <v>0</v>
      </c>
      <c r="O17" s="10">
        <f>SUM(O12:O16)</f>
        <v>696218220932.54504</v>
      </c>
      <c r="P17" s="3">
        <f t="shared" si="1"/>
        <v>0</v>
      </c>
      <c r="Q17" s="34">
        <f t="shared" si="0"/>
        <v>1</v>
      </c>
    </row>
    <row r="18" spans="3:17" ht="21.75" thickTop="1"/>
    <row r="21" spans="3:17" ht="30">
      <c r="I21" s="62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4"/>
  <sheetViews>
    <sheetView rightToLeft="1" view="pageBreakPreview" topLeftCell="A12" zoomScale="55" zoomScaleNormal="55" zoomScaleSheetLayoutView="55" workbookViewId="0">
      <selection activeCell="I14" sqref="I14"/>
    </sheetView>
  </sheetViews>
  <sheetFormatPr defaultRowHeight="33"/>
  <cols>
    <col min="1" max="1" width="2.5703125" style="64" customWidth="1"/>
    <col min="2" max="2" width="1.28515625" style="64" customWidth="1"/>
    <col min="3" max="3" width="38.85546875" style="64" customWidth="1"/>
    <col min="4" max="4" width="1" style="64" customWidth="1"/>
    <col min="5" max="5" width="18.5703125" style="64" bestFit="1" customWidth="1"/>
    <col min="6" max="6" width="3.5703125" style="64" bestFit="1" customWidth="1"/>
    <col min="7" max="7" width="27.140625" style="64" bestFit="1" customWidth="1"/>
    <col min="8" max="8" width="3.5703125" style="64" bestFit="1" customWidth="1"/>
    <col min="9" max="9" width="29.28515625" style="64" bestFit="1" customWidth="1"/>
    <col min="10" max="10" width="3.5703125" style="64" bestFit="1" customWidth="1"/>
    <col min="11" max="11" width="16.5703125" style="64" bestFit="1" customWidth="1"/>
    <col min="12" max="12" width="3.5703125" style="64" bestFit="1" customWidth="1"/>
    <col min="13" max="13" width="25.28515625" style="64" bestFit="1" customWidth="1"/>
    <col min="14" max="14" width="3.5703125" style="64" bestFit="1" customWidth="1"/>
    <col min="15" max="15" width="18.5703125" style="64" bestFit="1" customWidth="1"/>
    <col min="16" max="16" width="3.5703125" style="64" bestFit="1" customWidth="1"/>
    <col min="17" max="17" width="25.28515625" style="64" bestFit="1" customWidth="1"/>
    <col min="18" max="18" width="3.5703125" style="64" bestFit="1" customWidth="1"/>
    <col min="19" max="19" width="18.5703125" style="64" bestFit="1" customWidth="1"/>
    <col min="20" max="20" width="3.5703125" style="64" bestFit="1" customWidth="1"/>
    <col min="21" max="21" width="16.5703125" style="64" bestFit="1" customWidth="1"/>
    <col min="22" max="22" width="3.5703125" style="64" bestFit="1" customWidth="1"/>
    <col min="23" max="23" width="27.140625" style="64" bestFit="1" customWidth="1"/>
    <col min="24" max="24" width="3.5703125" style="64" bestFit="1" customWidth="1"/>
    <col min="25" max="25" width="29.28515625" style="64" bestFit="1" customWidth="1"/>
    <col min="26" max="26" width="3.5703125" style="64" bestFit="1" customWidth="1"/>
    <col min="27" max="27" width="19.140625" style="93" customWidth="1"/>
    <col min="28" max="28" width="1" style="64" customWidth="1"/>
    <col min="29" max="29" width="9.140625" style="64" customWidth="1"/>
    <col min="30" max="16384" width="9.140625" style="64"/>
  </cols>
  <sheetData>
    <row r="2" spans="3:27">
      <c r="C2" s="114" t="s">
        <v>138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3:27">
      <c r="C3" s="114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3:27">
      <c r="C4" s="114" t="s">
        <v>198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3:27"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3:27">
      <c r="C6" s="84" t="s">
        <v>92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8" spans="3:27" s="86" customFormat="1" ht="34.5" customHeight="1">
      <c r="C8" s="110" t="s">
        <v>1</v>
      </c>
      <c r="E8" s="113" t="s">
        <v>139</v>
      </c>
      <c r="F8" s="113" t="s">
        <v>2</v>
      </c>
      <c r="G8" s="113" t="s">
        <v>2</v>
      </c>
      <c r="H8" s="113" t="s">
        <v>2</v>
      </c>
      <c r="I8" s="113" t="s">
        <v>2</v>
      </c>
      <c r="J8" s="115"/>
      <c r="K8" s="113" t="s">
        <v>3</v>
      </c>
      <c r="L8" s="113" t="s">
        <v>3</v>
      </c>
      <c r="M8" s="113" t="s">
        <v>3</v>
      </c>
      <c r="N8" s="113" t="s">
        <v>3</v>
      </c>
      <c r="O8" s="113" t="s">
        <v>3</v>
      </c>
      <c r="P8" s="113" t="s">
        <v>3</v>
      </c>
      <c r="Q8" s="113" t="s">
        <v>3</v>
      </c>
      <c r="R8" s="115"/>
      <c r="S8" s="113" t="s">
        <v>199</v>
      </c>
      <c r="T8" s="113" t="s">
        <v>4</v>
      </c>
      <c r="U8" s="113" t="s">
        <v>4</v>
      </c>
      <c r="V8" s="113" t="s">
        <v>4</v>
      </c>
      <c r="W8" s="113" t="s">
        <v>4</v>
      </c>
      <c r="X8" s="113" t="s">
        <v>4</v>
      </c>
      <c r="Y8" s="113" t="s">
        <v>4</v>
      </c>
      <c r="Z8" s="113" t="s">
        <v>4</v>
      </c>
      <c r="AA8" s="113" t="s">
        <v>4</v>
      </c>
    </row>
    <row r="9" spans="3:27" s="86" customFormat="1" ht="44.25" customHeight="1">
      <c r="C9" s="110" t="s">
        <v>1</v>
      </c>
      <c r="D9" s="115"/>
      <c r="E9" s="111" t="s">
        <v>5</v>
      </c>
      <c r="F9" s="116"/>
      <c r="G9" s="111" t="s">
        <v>6</v>
      </c>
      <c r="H9" s="87"/>
      <c r="I9" s="111" t="s">
        <v>7</v>
      </c>
      <c r="J9" s="115"/>
      <c r="K9" s="111" t="s">
        <v>8</v>
      </c>
      <c r="L9" s="111" t="s">
        <v>8</v>
      </c>
      <c r="M9" s="111" t="s">
        <v>8</v>
      </c>
      <c r="N9" s="87"/>
      <c r="O9" s="111" t="s">
        <v>9</v>
      </c>
      <c r="P9" s="111" t="s">
        <v>9</v>
      </c>
      <c r="Q9" s="111" t="s">
        <v>9</v>
      </c>
      <c r="R9" s="115"/>
      <c r="S9" s="111" t="s">
        <v>5</v>
      </c>
      <c r="T9" s="116"/>
      <c r="U9" s="111" t="s">
        <v>10</v>
      </c>
      <c r="V9" s="116"/>
      <c r="W9" s="111" t="s">
        <v>6</v>
      </c>
      <c r="X9" s="116"/>
      <c r="Y9" s="111" t="s">
        <v>7</v>
      </c>
      <c r="Z9" s="115"/>
      <c r="AA9" s="111" t="s">
        <v>11</v>
      </c>
    </row>
    <row r="10" spans="3:27" s="86" customFormat="1" ht="54" customHeight="1">
      <c r="C10" s="110" t="s">
        <v>1</v>
      </c>
      <c r="D10" s="115"/>
      <c r="E10" s="112" t="s">
        <v>5</v>
      </c>
      <c r="F10" s="117"/>
      <c r="G10" s="112" t="s">
        <v>6</v>
      </c>
      <c r="H10" s="88"/>
      <c r="I10" s="112" t="s">
        <v>7</v>
      </c>
      <c r="J10" s="115"/>
      <c r="K10" s="112" t="s">
        <v>5</v>
      </c>
      <c r="L10" s="88"/>
      <c r="M10" s="112" t="s">
        <v>6</v>
      </c>
      <c r="N10" s="88"/>
      <c r="O10" s="112" t="s">
        <v>5</v>
      </c>
      <c r="P10" s="88"/>
      <c r="Q10" s="112" t="s">
        <v>12</v>
      </c>
      <c r="R10" s="115"/>
      <c r="S10" s="112" t="s">
        <v>5</v>
      </c>
      <c r="T10" s="117"/>
      <c r="U10" s="112" t="s">
        <v>10</v>
      </c>
      <c r="V10" s="117"/>
      <c r="W10" s="112" t="s">
        <v>6</v>
      </c>
      <c r="X10" s="117"/>
      <c r="Y10" s="112" t="s">
        <v>7</v>
      </c>
      <c r="Z10" s="115"/>
      <c r="AA10" s="112" t="s">
        <v>11</v>
      </c>
    </row>
    <row r="11" spans="3:27">
      <c r="C11" s="89" t="s">
        <v>200</v>
      </c>
      <c r="E11" s="90">
        <v>0</v>
      </c>
      <c r="G11" s="90">
        <v>0</v>
      </c>
      <c r="I11" s="90">
        <v>0</v>
      </c>
      <c r="K11" s="90">
        <v>1090460</v>
      </c>
      <c r="M11" s="90">
        <v>19912573565</v>
      </c>
      <c r="O11" s="90">
        <v>0</v>
      </c>
      <c r="Q11" s="90">
        <v>0</v>
      </c>
      <c r="S11" s="90">
        <v>1090460</v>
      </c>
      <c r="U11" s="90">
        <v>17930</v>
      </c>
      <c r="W11" s="90">
        <v>19912573565</v>
      </c>
      <c r="Y11" s="90">
        <v>19435613710.59</v>
      </c>
      <c r="AA11" s="91">
        <f>Y11/'سرمایه گذاری ها'!$O$17</f>
        <v>2.7915979683147463E-2</v>
      </c>
    </row>
    <row r="12" spans="3:27">
      <c r="C12" s="64" t="s">
        <v>16</v>
      </c>
      <c r="E12" s="90">
        <v>465000</v>
      </c>
      <c r="G12" s="90">
        <v>5596170468</v>
      </c>
      <c r="I12" s="90">
        <v>5079943417.5</v>
      </c>
      <c r="K12" s="90">
        <v>2166126</v>
      </c>
      <c r="M12" s="90">
        <v>9931133727</v>
      </c>
      <c r="O12" s="90">
        <v>0</v>
      </c>
      <c r="Q12" s="90">
        <v>0</v>
      </c>
      <c r="S12" s="90">
        <v>2631126</v>
      </c>
      <c r="U12" s="90">
        <v>5310</v>
      </c>
      <c r="W12" s="90">
        <v>15527304195</v>
      </c>
      <c r="Y12" s="90">
        <v>13888149949.593</v>
      </c>
      <c r="AA12" s="91">
        <f>Y12/'سرمایه گذاری ها'!$O$17</f>
        <v>1.9947984025742112E-2</v>
      </c>
    </row>
    <row r="13" spans="3:27">
      <c r="C13" s="64" t="s">
        <v>14</v>
      </c>
      <c r="E13" s="90">
        <v>354847</v>
      </c>
      <c r="G13" s="90">
        <v>4586052833</v>
      </c>
      <c r="I13" s="90">
        <v>7195807471.1400003</v>
      </c>
      <c r="K13" s="90">
        <v>0</v>
      </c>
      <c r="M13" s="90">
        <v>0</v>
      </c>
      <c r="O13" s="90">
        <v>0</v>
      </c>
      <c r="Q13" s="90">
        <v>0</v>
      </c>
      <c r="S13" s="90">
        <v>354847</v>
      </c>
      <c r="U13" s="90">
        <v>19640</v>
      </c>
      <c r="W13" s="90">
        <v>4586052833</v>
      </c>
      <c r="Y13" s="90">
        <v>6927728369.2740002</v>
      </c>
      <c r="AA13" s="91">
        <f>Y13/'سرمایه گذاری ها'!$O$17</f>
        <v>9.9505128722352284E-3</v>
      </c>
    </row>
    <row r="14" spans="3:27">
      <c r="C14" s="64" t="s">
        <v>17</v>
      </c>
      <c r="E14" s="90">
        <v>250368</v>
      </c>
      <c r="G14" s="90">
        <v>9728482333</v>
      </c>
      <c r="I14" s="90">
        <v>6090052255.4879999</v>
      </c>
      <c r="K14" s="90">
        <v>0</v>
      </c>
      <c r="M14" s="90">
        <v>0</v>
      </c>
      <c r="O14" s="90">
        <v>0</v>
      </c>
      <c r="Q14" s="90">
        <v>0</v>
      </c>
      <c r="S14" s="90">
        <v>250368</v>
      </c>
      <c r="U14" s="90">
        <v>24910</v>
      </c>
      <c r="W14" s="90">
        <v>9728482333</v>
      </c>
      <c r="Y14" s="90">
        <v>6199558712.0640001</v>
      </c>
      <c r="AA14" s="91">
        <f>Y14/'سرمایه گذاری ها'!$O$17</f>
        <v>8.904620025255933E-3</v>
      </c>
    </row>
    <row r="15" spans="3:27">
      <c r="C15" s="64" t="s">
        <v>141</v>
      </c>
      <c r="E15" s="90">
        <v>90000</v>
      </c>
      <c r="G15" s="90">
        <v>5968033190</v>
      </c>
      <c r="I15" s="90">
        <v>4865974155</v>
      </c>
      <c r="K15" s="90">
        <v>0</v>
      </c>
      <c r="M15" s="90">
        <v>0</v>
      </c>
      <c r="O15" s="90">
        <v>0</v>
      </c>
      <c r="Q15" s="90">
        <v>0</v>
      </c>
      <c r="S15" s="90">
        <v>90000</v>
      </c>
      <c r="U15" s="90">
        <v>56530</v>
      </c>
      <c r="W15" s="90">
        <v>5968033190</v>
      </c>
      <c r="Y15" s="90">
        <v>5057428185</v>
      </c>
      <c r="Z15" s="90"/>
      <c r="AA15" s="91">
        <f>Y15/'سرمایه گذاری ها'!$O$17</f>
        <v>7.2641422372224903E-3</v>
      </c>
    </row>
    <row r="16" spans="3:27">
      <c r="C16" s="64" t="s">
        <v>143</v>
      </c>
      <c r="E16" s="90">
        <v>540000</v>
      </c>
      <c r="G16" s="90">
        <v>6026497372</v>
      </c>
      <c r="I16" s="90">
        <v>4090316940</v>
      </c>
      <c r="K16" s="90">
        <v>0</v>
      </c>
      <c r="M16" s="90">
        <v>0</v>
      </c>
      <c r="O16" s="90">
        <v>0</v>
      </c>
      <c r="Q16" s="90">
        <v>0</v>
      </c>
      <c r="S16" s="90">
        <v>540000</v>
      </c>
      <c r="U16" s="90">
        <v>8230</v>
      </c>
      <c r="W16" s="90">
        <v>6026497372</v>
      </c>
      <c r="Y16" s="90">
        <v>4417757010</v>
      </c>
      <c r="AA16" s="91">
        <f>Y16/'سرمایه گذاری ها'!$O$17</f>
        <v>6.3453625274022037E-3</v>
      </c>
    </row>
    <row r="17" spans="3:27">
      <c r="C17" s="64" t="s">
        <v>140</v>
      </c>
      <c r="E17" s="90">
        <v>350000</v>
      </c>
      <c r="G17" s="90">
        <v>4000638041</v>
      </c>
      <c r="I17" s="90">
        <v>4171530825</v>
      </c>
      <c r="K17" s="90">
        <v>0</v>
      </c>
      <c r="M17" s="90">
        <v>0</v>
      </c>
      <c r="O17" s="90">
        <v>0</v>
      </c>
      <c r="Q17" s="90">
        <v>0</v>
      </c>
      <c r="S17" s="90">
        <v>350000</v>
      </c>
      <c r="U17" s="90">
        <v>11260</v>
      </c>
      <c r="W17" s="90">
        <v>4000638041</v>
      </c>
      <c r="Y17" s="90">
        <v>3917551050</v>
      </c>
      <c r="AA17" s="91">
        <f>Y17/'سرمایه گذاری ها'!$O$17</f>
        <v>5.6269010666693863E-3</v>
      </c>
    </row>
    <row r="18" spans="3:27">
      <c r="C18" s="64" t="s">
        <v>142</v>
      </c>
      <c r="E18" s="90">
        <v>75000</v>
      </c>
      <c r="G18" s="90">
        <v>4034016183</v>
      </c>
      <c r="I18" s="90">
        <v>3243088125</v>
      </c>
      <c r="K18" s="90">
        <v>0</v>
      </c>
      <c r="M18" s="90">
        <v>0</v>
      </c>
      <c r="O18" s="90">
        <v>0</v>
      </c>
      <c r="Q18" s="90">
        <v>0</v>
      </c>
      <c r="S18" s="90">
        <v>75000</v>
      </c>
      <c r="U18" s="90">
        <v>45200</v>
      </c>
      <c r="W18" s="90">
        <v>4034016183</v>
      </c>
      <c r="Y18" s="90">
        <v>3369829500</v>
      </c>
      <c r="AA18" s="91">
        <f>Y18/'سرمایه گذاری ها'!$O$17</f>
        <v>4.8401914783073379E-3</v>
      </c>
    </row>
    <row r="19" spans="3:27">
      <c r="C19" s="64" t="s">
        <v>15</v>
      </c>
      <c r="E19" s="90">
        <v>1024</v>
      </c>
      <c r="G19" s="90">
        <v>24554618</v>
      </c>
      <c r="I19" s="90">
        <v>21976616.447999999</v>
      </c>
      <c r="K19" s="90">
        <v>0</v>
      </c>
      <c r="M19" s="90">
        <v>0</v>
      </c>
      <c r="O19" s="90">
        <v>0</v>
      </c>
      <c r="Q19" s="90">
        <v>0</v>
      </c>
      <c r="S19" s="90">
        <v>1024</v>
      </c>
      <c r="U19" s="90">
        <v>20420</v>
      </c>
      <c r="W19" s="90">
        <v>24554618</v>
      </c>
      <c r="Y19" s="90">
        <v>20785665.024</v>
      </c>
      <c r="AA19" s="91">
        <f>Y19/'سرمایه گذاری ها'!$O$17</f>
        <v>2.9855100597853894E-5</v>
      </c>
    </row>
    <row r="20" spans="3:27">
      <c r="C20" s="64" t="s">
        <v>137</v>
      </c>
      <c r="E20" s="90">
        <v>38763</v>
      </c>
      <c r="G20" s="90">
        <v>2492175952</v>
      </c>
      <c r="I20" s="90">
        <v>2687246796.8610001</v>
      </c>
      <c r="K20" s="90">
        <v>0</v>
      </c>
      <c r="M20" s="90">
        <v>0</v>
      </c>
      <c r="O20" s="90">
        <v>-38763</v>
      </c>
      <c r="Q20" s="90">
        <v>3052918905</v>
      </c>
      <c r="S20" s="90">
        <v>0</v>
      </c>
      <c r="U20" s="90">
        <v>0</v>
      </c>
      <c r="W20" s="90">
        <v>0</v>
      </c>
      <c r="Y20" s="90">
        <v>0</v>
      </c>
      <c r="AA20" s="91"/>
    </row>
    <row r="21" spans="3:27">
      <c r="E21" s="90"/>
      <c r="G21" s="90"/>
      <c r="I21" s="90"/>
      <c r="K21" s="90"/>
      <c r="M21" s="90"/>
      <c r="O21" s="90"/>
      <c r="Q21" s="90"/>
      <c r="S21" s="90"/>
      <c r="U21" s="90"/>
      <c r="W21" s="90"/>
      <c r="Y21" s="90"/>
      <c r="AA21" s="91"/>
    </row>
    <row r="22" spans="3:27" ht="33.75" thickBot="1">
      <c r="C22" s="64" t="s">
        <v>90</v>
      </c>
      <c r="E22" s="92">
        <f>SUM(E11:E20)</f>
        <v>2165002</v>
      </c>
      <c r="F22" s="90"/>
      <c r="G22" s="92">
        <f>SUM(G11:G20)</f>
        <v>42456620990</v>
      </c>
      <c r="H22" s="90"/>
      <c r="I22" s="92">
        <f>SUM(I11:I20)</f>
        <v>37445936602.436996</v>
      </c>
      <c r="J22" s="90"/>
      <c r="K22" s="92">
        <f>SUM(K11:K20)</f>
        <v>3256586</v>
      </c>
      <c r="L22" s="90"/>
      <c r="M22" s="92">
        <f>SUM(M11:M20)</f>
        <v>29843707292</v>
      </c>
      <c r="N22" s="90"/>
      <c r="O22" s="92">
        <f>SUM(O11:O20)</f>
        <v>-38763</v>
      </c>
      <c r="P22" s="90"/>
      <c r="Q22" s="92">
        <f>SUM(Q11:Q20)</f>
        <v>3052918905</v>
      </c>
      <c r="R22" s="90">
        <f>SUM(R11:R19)</f>
        <v>0</v>
      </c>
      <c r="S22" s="92">
        <f>SUM(S11:S20)</f>
        <v>5382825</v>
      </c>
      <c r="T22" s="90"/>
      <c r="U22" s="92"/>
      <c r="V22" s="90"/>
      <c r="W22" s="92">
        <f>SUM(W11:W20)</f>
        <v>69808152330</v>
      </c>
      <c r="X22" s="90"/>
      <c r="Y22" s="92">
        <f>SUM(Y11:Y20)</f>
        <v>63234402151.545006</v>
      </c>
      <c r="Z22" s="90"/>
      <c r="AA22" s="97">
        <f>SUM(AA11:AA19)</f>
        <v>9.0825549016580007E-2</v>
      </c>
    </row>
    <row r="23" spans="3:27" ht="276.75" customHeight="1" thickTop="1"/>
    <row r="24" spans="3:27" ht="30.75" customHeight="1">
      <c r="O24" s="102">
        <v>2</v>
      </c>
    </row>
  </sheetData>
  <sortState xmlns:xlrd2="http://schemas.microsoft.com/office/spreadsheetml/2017/richdata2" ref="C11:AA19">
    <sortCondition descending="1" ref="Y11:Y19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2:28" ht="30"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2:28" ht="30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18" t="s">
        <v>139</v>
      </c>
      <c r="E8" s="118" t="s">
        <v>2</v>
      </c>
      <c r="F8" s="118" t="s">
        <v>2</v>
      </c>
      <c r="G8" s="118" t="s">
        <v>2</v>
      </c>
      <c r="H8" s="118" t="s">
        <v>2</v>
      </c>
      <c r="I8" s="118" t="s">
        <v>2</v>
      </c>
      <c r="J8" s="118" t="s">
        <v>2</v>
      </c>
      <c r="K8" s="15"/>
      <c r="L8" s="118" t="s">
        <v>199</v>
      </c>
      <c r="M8" s="118" t="s">
        <v>4</v>
      </c>
      <c r="N8" s="118" t="s">
        <v>4</v>
      </c>
      <c r="O8" s="118" t="s">
        <v>4</v>
      </c>
      <c r="P8" s="118" t="s">
        <v>4</v>
      </c>
      <c r="Q8" s="118" t="s">
        <v>4</v>
      </c>
      <c r="R8" s="118" t="s">
        <v>4</v>
      </c>
      <c r="S8" s="15"/>
    </row>
    <row r="9" spans="2:28" ht="30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>
      <c r="B12" s="23" t="s">
        <v>90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62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0"/>
  <sheetViews>
    <sheetView rightToLeft="1" view="pageBreakPreview" topLeftCell="A3" zoomScale="70" zoomScaleNormal="90" zoomScaleSheetLayoutView="70" workbookViewId="0">
      <selection activeCell="AJ23" sqref="T23:AJ23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20" t="s">
        <v>138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8" ht="39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8" ht="39">
      <c r="B4" s="120" t="s">
        <v>198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8" ht="39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2:38" ht="39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122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03" t="s">
        <v>22</v>
      </c>
      <c r="C10" s="103" t="s">
        <v>22</v>
      </c>
      <c r="D10" s="103" t="s">
        <v>22</v>
      </c>
      <c r="E10" s="103" t="s">
        <v>22</v>
      </c>
      <c r="F10" s="103" t="s">
        <v>22</v>
      </c>
      <c r="G10" s="103" t="s">
        <v>22</v>
      </c>
      <c r="H10" s="103" t="s">
        <v>22</v>
      </c>
      <c r="I10" s="103" t="s">
        <v>22</v>
      </c>
      <c r="J10" s="103" t="s">
        <v>22</v>
      </c>
      <c r="K10" s="103" t="s">
        <v>22</v>
      </c>
      <c r="L10" s="103" t="s">
        <v>22</v>
      </c>
      <c r="M10" s="103" t="s">
        <v>22</v>
      </c>
      <c r="N10" s="103" t="s">
        <v>22</v>
      </c>
      <c r="P10" s="103" t="s">
        <v>139</v>
      </c>
      <c r="Q10" s="103" t="s">
        <v>2</v>
      </c>
      <c r="R10" s="103" t="s">
        <v>2</v>
      </c>
      <c r="S10" s="103" t="s">
        <v>2</v>
      </c>
      <c r="T10" s="103" t="s">
        <v>2</v>
      </c>
      <c r="V10" s="103" t="s">
        <v>3</v>
      </c>
      <c r="W10" s="103" t="s">
        <v>3</v>
      </c>
      <c r="X10" s="103" t="s">
        <v>3</v>
      </c>
      <c r="Y10" s="103" t="s">
        <v>3</v>
      </c>
      <c r="Z10" s="103" t="s">
        <v>3</v>
      </c>
      <c r="AA10" s="103" t="s">
        <v>3</v>
      </c>
      <c r="AB10" s="103" t="s">
        <v>3</v>
      </c>
      <c r="AD10" s="103" t="s">
        <v>199</v>
      </c>
      <c r="AE10" s="103" t="s">
        <v>4</v>
      </c>
      <c r="AF10" s="103" t="s">
        <v>4</v>
      </c>
      <c r="AG10" s="103" t="s">
        <v>4</v>
      </c>
      <c r="AH10" s="103" t="s">
        <v>4</v>
      </c>
      <c r="AI10" s="103" t="s">
        <v>4</v>
      </c>
      <c r="AJ10" s="103" t="s">
        <v>4</v>
      </c>
      <c r="AK10" s="103" t="s">
        <v>4</v>
      </c>
      <c r="AL10" s="103" t="s">
        <v>4</v>
      </c>
    </row>
    <row r="11" spans="2:38" s="16" customFormat="1" ht="45.75" customHeight="1">
      <c r="B11" s="106" t="s">
        <v>23</v>
      </c>
      <c r="C11" s="24"/>
      <c r="D11" s="106" t="s">
        <v>24</v>
      </c>
      <c r="E11" s="24"/>
      <c r="F11" s="106" t="s">
        <v>25</v>
      </c>
      <c r="G11" s="24"/>
      <c r="H11" s="106" t="s">
        <v>26</v>
      </c>
      <c r="I11" s="24"/>
      <c r="J11" s="106" t="s">
        <v>97</v>
      </c>
      <c r="K11" s="24"/>
      <c r="L11" s="106" t="s">
        <v>28</v>
      </c>
      <c r="M11" s="24"/>
      <c r="N11" s="106" t="s">
        <v>21</v>
      </c>
      <c r="P11" s="106" t="s">
        <v>5</v>
      </c>
      <c r="Q11" s="24"/>
      <c r="R11" s="106" t="s">
        <v>6</v>
      </c>
      <c r="S11" s="24"/>
      <c r="T11" s="106" t="s">
        <v>7</v>
      </c>
      <c r="V11" s="106" t="s">
        <v>8</v>
      </c>
      <c r="W11" s="106" t="s">
        <v>8</v>
      </c>
      <c r="X11" s="106" t="s">
        <v>8</v>
      </c>
      <c r="Z11" s="106" t="s">
        <v>9</v>
      </c>
      <c r="AA11" s="106" t="s">
        <v>9</v>
      </c>
      <c r="AB11" s="106" t="s">
        <v>9</v>
      </c>
      <c r="AD11" s="106" t="s">
        <v>5</v>
      </c>
      <c r="AE11" s="24"/>
      <c r="AF11" s="106" t="s">
        <v>29</v>
      </c>
      <c r="AG11" s="24"/>
      <c r="AH11" s="106" t="s">
        <v>6</v>
      </c>
      <c r="AI11" s="24"/>
      <c r="AJ11" s="106" t="s">
        <v>7</v>
      </c>
      <c r="AK11" s="24"/>
      <c r="AL11" s="106" t="s">
        <v>11</v>
      </c>
    </row>
    <row r="12" spans="2:38" s="16" customFormat="1" ht="45.75" customHeight="1">
      <c r="B12" s="107" t="s">
        <v>23</v>
      </c>
      <c r="C12" s="25"/>
      <c r="D12" s="107" t="s">
        <v>24</v>
      </c>
      <c r="E12" s="25"/>
      <c r="F12" s="107" t="s">
        <v>25</v>
      </c>
      <c r="G12" s="25"/>
      <c r="H12" s="107" t="s">
        <v>26</v>
      </c>
      <c r="I12" s="25"/>
      <c r="J12" s="107" t="s">
        <v>27</v>
      </c>
      <c r="K12" s="25"/>
      <c r="L12" s="107" t="s">
        <v>28</v>
      </c>
      <c r="M12" s="25"/>
      <c r="N12" s="107" t="s">
        <v>21</v>
      </c>
      <c r="P12" s="107" t="s">
        <v>5</v>
      </c>
      <c r="Q12" s="25"/>
      <c r="R12" s="107" t="s">
        <v>6</v>
      </c>
      <c r="S12" s="25"/>
      <c r="T12" s="107" t="s">
        <v>7</v>
      </c>
      <c r="V12" s="107" t="s">
        <v>5</v>
      </c>
      <c r="W12" s="25"/>
      <c r="X12" s="107" t="s">
        <v>6</v>
      </c>
      <c r="Z12" s="107" t="s">
        <v>5</v>
      </c>
      <c r="AA12" s="25"/>
      <c r="AB12" s="107" t="s">
        <v>12</v>
      </c>
      <c r="AD12" s="107" t="s">
        <v>5</v>
      </c>
      <c r="AE12" s="25"/>
      <c r="AF12" s="107" t="s">
        <v>29</v>
      </c>
      <c r="AG12" s="25"/>
      <c r="AH12" s="107" t="s">
        <v>6</v>
      </c>
      <c r="AI12" s="25"/>
      <c r="AJ12" s="107" t="s">
        <v>7</v>
      </c>
      <c r="AK12" s="25"/>
      <c r="AL12" s="107" t="s">
        <v>11</v>
      </c>
    </row>
    <row r="13" spans="2:38" ht="21.75">
      <c r="B13" s="3" t="s">
        <v>112</v>
      </c>
      <c r="C13" s="3"/>
      <c r="D13" s="3" t="s">
        <v>105</v>
      </c>
      <c r="E13" s="3"/>
      <c r="F13" s="3" t="s">
        <v>105</v>
      </c>
      <c r="G13" s="3"/>
      <c r="H13" s="3" t="s">
        <v>113</v>
      </c>
      <c r="I13" s="3"/>
      <c r="J13" s="3" t="s">
        <v>114</v>
      </c>
      <c r="K13" s="3"/>
      <c r="L13" s="3">
        <v>18</v>
      </c>
      <c r="M13" s="3"/>
      <c r="N13" s="3">
        <v>18</v>
      </c>
      <c r="O13" s="3"/>
      <c r="P13" s="3">
        <v>59500</v>
      </c>
      <c r="Q13" s="3"/>
      <c r="R13" s="3">
        <v>56581585518</v>
      </c>
      <c r="S13" s="3"/>
      <c r="T13" s="3">
        <v>59489215625</v>
      </c>
      <c r="U13" s="3"/>
      <c r="V13" s="3">
        <v>100</v>
      </c>
      <c r="W13" s="3"/>
      <c r="X13" s="3">
        <v>100018125</v>
      </c>
      <c r="Y13" s="3"/>
      <c r="Z13" s="3">
        <v>0</v>
      </c>
      <c r="AA13" s="3"/>
      <c r="AB13" s="3">
        <v>0</v>
      </c>
      <c r="AC13" s="3"/>
      <c r="AD13" s="3">
        <v>59600</v>
      </c>
      <c r="AE13" s="3"/>
      <c r="AF13" s="3">
        <v>1000000</v>
      </c>
      <c r="AG13" s="3"/>
      <c r="AH13" s="3">
        <v>56681603643</v>
      </c>
      <c r="AI13" s="3"/>
      <c r="AJ13" s="3">
        <v>59589197500</v>
      </c>
      <c r="AK13" s="2"/>
      <c r="AL13" s="72">
        <f>AJ13/'سرمایه گذاری ها'!$O$17</f>
        <v>8.5589827597708709E-2</v>
      </c>
    </row>
    <row r="14" spans="2:38" ht="21.75">
      <c r="B14" s="3" t="s">
        <v>133</v>
      </c>
      <c r="C14" s="3"/>
      <c r="D14" s="3" t="s">
        <v>105</v>
      </c>
      <c r="E14" s="3"/>
      <c r="F14" s="3" t="s">
        <v>105</v>
      </c>
      <c r="G14" s="3"/>
      <c r="H14" s="3" t="s">
        <v>134</v>
      </c>
      <c r="I14" s="3"/>
      <c r="J14" s="3" t="s">
        <v>135</v>
      </c>
      <c r="K14" s="3"/>
      <c r="L14" s="3">
        <v>0</v>
      </c>
      <c r="M14" s="3"/>
      <c r="N14" s="3">
        <v>0</v>
      </c>
      <c r="O14" s="3"/>
      <c r="P14" s="3">
        <v>17300</v>
      </c>
      <c r="Q14" s="3"/>
      <c r="R14" s="3">
        <v>9477284165</v>
      </c>
      <c r="S14" s="3"/>
      <c r="T14" s="3">
        <v>10514244947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17300</v>
      </c>
      <c r="AE14" s="3"/>
      <c r="AF14" s="3">
        <v>623500</v>
      </c>
      <c r="AG14" s="3"/>
      <c r="AH14" s="3">
        <v>9477284165</v>
      </c>
      <c r="AI14" s="3"/>
      <c r="AJ14" s="3">
        <v>10784594937</v>
      </c>
      <c r="AK14" s="2"/>
      <c r="AL14" s="72">
        <f>AJ14/'سرمایه گذاری ها'!$O$17</f>
        <v>1.5490250919538767E-2</v>
      </c>
    </row>
    <row r="15" spans="2:38" ht="21.75">
      <c r="B15" s="3" t="s">
        <v>106</v>
      </c>
      <c r="C15" s="3"/>
      <c r="D15" s="3" t="s">
        <v>105</v>
      </c>
      <c r="E15" s="3"/>
      <c r="F15" s="3" t="s">
        <v>105</v>
      </c>
      <c r="G15" s="3"/>
      <c r="H15" s="3" t="s">
        <v>69</v>
      </c>
      <c r="I15" s="3"/>
      <c r="J15" s="3" t="s">
        <v>107</v>
      </c>
      <c r="K15" s="3"/>
      <c r="L15" s="3">
        <v>0</v>
      </c>
      <c r="M15" s="3"/>
      <c r="N15" s="3">
        <v>0</v>
      </c>
      <c r="O15" s="3"/>
      <c r="P15" s="3">
        <v>10501</v>
      </c>
      <c r="Q15" s="3"/>
      <c r="R15" s="3">
        <v>5936136753</v>
      </c>
      <c r="S15" s="3"/>
      <c r="T15" s="3">
        <v>6469543382</v>
      </c>
      <c r="U15" s="3"/>
      <c r="V15" s="3">
        <v>5000</v>
      </c>
      <c r="W15" s="3"/>
      <c r="X15" s="3">
        <v>3131317445</v>
      </c>
      <c r="Y15" s="3"/>
      <c r="Z15" s="3">
        <v>5000</v>
      </c>
      <c r="AA15" s="3"/>
      <c r="AB15" s="3">
        <v>3134431782</v>
      </c>
      <c r="AC15" s="3"/>
      <c r="AD15" s="3">
        <v>10501</v>
      </c>
      <c r="AE15" s="3"/>
      <c r="AF15" s="3">
        <v>632640</v>
      </c>
      <c r="AG15" s="3"/>
      <c r="AH15" s="3">
        <v>6142657669</v>
      </c>
      <c r="AI15" s="3"/>
      <c r="AJ15" s="3">
        <v>6642148532</v>
      </c>
      <c r="AK15" s="2"/>
      <c r="AL15" s="72">
        <f>AJ15/'سرمایه گذاری ها'!$O$17</f>
        <v>9.5403256224797107E-3</v>
      </c>
    </row>
    <row r="16" spans="2:38" ht="21.75">
      <c r="B16" s="3" t="s">
        <v>145</v>
      </c>
      <c r="C16" s="3"/>
      <c r="D16" s="3" t="s">
        <v>105</v>
      </c>
      <c r="E16" s="3"/>
      <c r="F16" s="3" t="s">
        <v>105</v>
      </c>
      <c r="G16" s="3"/>
      <c r="H16" s="3" t="s">
        <v>69</v>
      </c>
      <c r="I16" s="3"/>
      <c r="J16" s="3" t="s">
        <v>146</v>
      </c>
      <c r="K16" s="3"/>
      <c r="L16" s="3">
        <v>0</v>
      </c>
      <c r="M16" s="3"/>
      <c r="N16" s="3">
        <v>0</v>
      </c>
      <c r="O16" s="3"/>
      <c r="P16" s="3">
        <v>10360</v>
      </c>
      <c r="Q16" s="3"/>
      <c r="R16" s="3">
        <v>5679617596</v>
      </c>
      <c r="S16" s="3"/>
      <c r="T16" s="3">
        <v>6160078883</v>
      </c>
      <c r="U16" s="3"/>
      <c r="V16" s="3">
        <v>13500</v>
      </c>
      <c r="W16" s="3"/>
      <c r="X16" s="3">
        <v>8175982604</v>
      </c>
      <c r="Y16" s="3"/>
      <c r="Z16" s="3">
        <v>13500</v>
      </c>
      <c r="AA16" s="3"/>
      <c r="AB16" s="3">
        <v>8185975030</v>
      </c>
      <c r="AC16" s="3"/>
      <c r="AD16" s="3">
        <v>10360</v>
      </c>
      <c r="AE16" s="3"/>
      <c r="AF16" s="3">
        <v>610580</v>
      </c>
      <c r="AG16" s="3"/>
      <c r="AH16" s="3">
        <v>6203932694</v>
      </c>
      <c r="AI16" s="3"/>
      <c r="AJ16" s="3">
        <v>6324462283</v>
      </c>
      <c r="AK16" s="2"/>
      <c r="AL16" s="72">
        <f>AJ16/'سرمایه گذاری ها'!$O$17</f>
        <v>9.084022929662398E-3</v>
      </c>
    </row>
    <row r="17" spans="2:38" ht="21.75">
      <c r="B17" s="3" t="s">
        <v>108</v>
      </c>
      <c r="C17" s="3"/>
      <c r="D17" s="3" t="s">
        <v>105</v>
      </c>
      <c r="E17" s="3"/>
      <c r="F17" s="3" t="s">
        <v>105</v>
      </c>
      <c r="G17" s="3"/>
      <c r="H17" s="3" t="s">
        <v>69</v>
      </c>
      <c r="I17" s="3"/>
      <c r="J17" s="3" t="s">
        <v>109</v>
      </c>
      <c r="K17" s="3"/>
      <c r="L17" s="3">
        <v>0</v>
      </c>
      <c r="M17" s="3"/>
      <c r="N17" s="3">
        <v>0</v>
      </c>
      <c r="O17" s="3"/>
      <c r="P17" s="3">
        <v>9000</v>
      </c>
      <c r="Q17" s="3"/>
      <c r="R17" s="3">
        <v>5135399571</v>
      </c>
      <c r="S17" s="3"/>
      <c r="T17" s="3">
        <v>5637208070</v>
      </c>
      <c r="U17" s="3"/>
      <c r="V17" s="3">
        <v>5000</v>
      </c>
      <c r="W17" s="3"/>
      <c r="X17" s="3">
        <v>3185755308</v>
      </c>
      <c r="Y17" s="3"/>
      <c r="Z17" s="3">
        <v>5000</v>
      </c>
      <c r="AA17" s="3"/>
      <c r="AB17" s="3">
        <v>3186022430</v>
      </c>
      <c r="AC17" s="3"/>
      <c r="AD17" s="3">
        <v>9000</v>
      </c>
      <c r="AE17" s="3"/>
      <c r="AF17" s="3">
        <v>642920</v>
      </c>
      <c r="AG17" s="3"/>
      <c r="AH17" s="3">
        <v>5468155117</v>
      </c>
      <c r="AI17" s="3"/>
      <c r="AJ17" s="3">
        <v>5785231236</v>
      </c>
      <c r="AK17" s="2"/>
      <c r="AL17" s="72">
        <f>AJ17/'سرمایه گذاری ها'!$O$17</f>
        <v>8.3095085162393605E-3</v>
      </c>
    </row>
    <row r="18" spans="2:38" ht="21.75">
      <c r="B18" s="3" t="s">
        <v>147</v>
      </c>
      <c r="C18" s="3"/>
      <c r="D18" s="3" t="s">
        <v>105</v>
      </c>
      <c r="E18" s="3"/>
      <c r="F18" s="3" t="s">
        <v>105</v>
      </c>
      <c r="G18" s="3"/>
      <c r="H18" s="3" t="s">
        <v>148</v>
      </c>
      <c r="I18" s="3"/>
      <c r="J18" s="3" t="s">
        <v>149</v>
      </c>
      <c r="K18" s="3"/>
      <c r="L18" s="3">
        <v>18</v>
      </c>
      <c r="M18" s="3"/>
      <c r="N18" s="3">
        <v>18</v>
      </c>
      <c r="O18" s="3"/>
      <c r="P18" s="3">
        <v>5850</v>
      </c>
      <c r="Q18" s="3"/>
      <c r="R18" s="3">
        <v>5734039105</v>
      </c>
      <c r="S18" s="3"/>
      <c r="T18" s="3">
        <v>5675226178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5850</v>
      </c>
      <c r="AE18" s="3"/>
      <c r="AF18" s="3">
        <v>970300</v>
      </c>
      <c r="AG18" s="3"/>
      <c r="AH18" s="3">
        <v>5734039105</v>
      </c>
      <c r="AI18" s="3"/>
      <c r="AJ18" s="3">
        <v>5675226178</v>
      </c>
      <c r="AK18" s="2"/>
      <c r="AL18" s="72">
        <f>AJ18/'سرمایه گذاری ها'!$O$17</f>
        <v>8.1515048118079338E-3</v>
      </c>
    </row>
    <row r="19" spans="2:38" ht="21.75">
      <c r="B19" s="3" t="s">
        <v>110</v>
      </c>
      <c r="C19" s="3"/>
      <c r="D19" s="3" t="s">
        <v>105</v>
      </c>
      <c r="E19" s="3"/>
      <c r="F19" s="3" t="s">
        <v>105</v>
      </c>
      <c r="G19" s="3"/>
      <c r="H19" s="3" t="s">
        <v>68</v>
      </c>
      <c r="I19" s="3"/>
      <c r="J19" s="3" t="s">
        <v>111</v>
      </c>
      <c r="K19" s="3"/>
      <c r="L19" s="3">
        <v>0</v>
      </c>
      <c r="M19" s="3"/>
      <c r="N19" s="3">
        <v>0</v>
      </c>
      <c r="O19" s="3"/>
      <c r="P19" s="3">
        <v>5000</v>
      </c>
      <c r="Q19" s="3"/>
      <c r="R19" s="3">
        <v>2855517468</v>
      </c>
      <c r="S19" s="3"/>
      <c r="T19" s="3">
        <v>3046447731</v>
      </c>
      <c r="U19" s="3"/>
      <c r="V19" s="3">
        <v>1000</v>
      </c>
      <c r="W19" s="3"/>
      <c r="X19" s="3">
        <v>620422429</v>
      </c>
      <c r="Y19" s="3"/>
      <c r="Z19" s="3">
        <v>1000</v>
      </c>
      <c r="AA19" s="3"/>
      <c r="AB19" s="3">
        <v>620887445</v>
      </c>
      <c r="AC19" s="3"/>
      <c r="AD19" s="3">
        <v>5000</v>
      </c>
      <c r="AE19" s="3"/>
      <c r="AF19" s="3">
        <v>624750</v>
      </c>
      <c r="AG19" s="3"/>
      <c r="AH19" s="3">
        <v>2896616581</v>
      </c>
      <c r="AI19" s="3"/>
      <c r="AJ19" s="3">
        <v>3123183820</v>
      </c>
      <c r="AK19" s="2"/>
      <c r="AL19" s="72">
        <f>AJ19/'سرمایه گذاری ها'!$O$17</f>
        <v>4.4859265760334045E-3</v>
      </c>
    </row>
    <row r="20" spans="2:38" ht="21.75">
      <c r="B20" s="3" t="s">
        <v>150</v>
      </c>
      <c r="C20" s="3"/>
      <c r="D20" s="3" t="s">
        <v>105</v>
      </c>
      <c r="E20" s="3"/>
      <c r="F20" s="3" t="s">
        <v>105</v>
      </c>
      <c r="G20" s="3"/>
      <c r="H20" s="3" t="s">
        <v>69</v>
      </c>
      <c r="I20" s="3"/>
      <c r="J20" s="3" t="s">
        <v>146</v>
      </c>
      <c r="K20" s="3"/>
      <c r="L20" s="3">
        <v>0</v>
      </c>
      <c r="M20" s="3"/>
      <c r="N20" s="3">
        <v>0</v>
      </c>
      <c r="O20" s="3"/>
      <c r="P20" s="3">
        <v>600</v>
      </c>
      <c r="Q20" s="3"/>
      <c r="R20" s="3">
        <v>380624970</v>
      </c>
      <c r="S20" s="3"/>
      <c r="T20" s="3">
        <v>381842778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600</v>
      </c>
      <c r="AE20" s="3"/>
      <c r="AF20" s="3">
        <v>653130</v>
      </c>
      <c r="AG20" s="3"/>
      <c r="AH20" s="3">
        <v>380624970</v>
      </c>
      <c r="AI20" s="3"/>
      <c r="AJ20" s="3">
        <v>391806972</v>
      </c>
      <c r="AK20" s="2"/>
      <c r="AL20" s="72">
        <f>AJ20/'سرمایه گذاری ها'!$O$17</f>
        <v>5.627646048608102E-4</v>
      </c>
    </row>
    <row r="21" spans="2:38" ht="21.75">
      <c r="B21" s="3" t="s">
        <v>201</v>
      </c>
      <c r="C21" s="3"/>
      <c r="D21" s="3" t="s">
        <v>105</v>
      </c>
      <c r="E21" s="3"/>
      <c r="F21" s="3" t="s">
        <v>105</v>
      </c>
      <c r="G21" s="3"/>
      <c r="H21" s="3" t="s">
        <v>202</v>
      </c>
      <c r="I21" s="3"/>
      <c r="J21" s="3" t="s">
        <v>203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700</v>
      </c>
      <c r="W21" s="3"/>
      <c r="X21" s="3">
        <v>420573213</v>
      </c>
      <c r="Y21" s="3"/>
      <c r="Z21" s="3">
        <v>700</v>
      </c>
      <c r="AA21" s="3"/>
      <c r="AB21" s="3">
        <v>420833712</v>
      </c>
      <c r="AC21" s="3"/>
      <c r="AD21" s="3">
        <v>0</v>
      </c>
      <c r="AE21" s="3"/>
      <c r="AF21" s="3">
        <v>0</v>
      </c>
      <c r="AG21" s="3"/>
      <c r="AH21" s="3">
        <v>0</v>
      </c>
      <c r="AI21" s="3"/>
      <c r="AJ21" s="3">
        <v>0</v>
      </c>
      <c r="AK21" s="2"/>
      <c r="AL21" s="72">
        <f>AJ21/'سرمایه گذاری ها'!$O$17</f>
        <v>0</v>
      </c>
    </row>
    <row r="22" spans="2:38" ht="21.7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2"/>
      <c r="AL22" s="72"/>
    </row>
    <row r="23" spans="2:38" ht="27" thickBot="1">
      <c r="B23" s="119" t="s">
        <v>90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"/>
      <c r="P23" s="79">
        <f>SUM(P13:P21)</f>
        <v>118111</v>
      </c>
      <c r="Q23" s="29"/>
      <c r="R23" s="79">
        <f>SUM(R13:R21)</f>
        <v>91780205146</v>
      </c>
      <c r="S23" s="29"/>
      <c r="T23" s="79">
        <f>SUM(T13:T21)</f>
        <v>97373807594</v>
      </c>
      <c r="U23" s="29"/>
      <c r="V23" s="79">
        <f>SUM(V13:V21)</f>
        <v>25300</v>
      </c>
      <c r="W23" s="29"/>
      <c r="X23" s="79">
        <f>SUM(X13:X21)</f>
        <v>15634069124</v>
      </c>
      <c r="Y23" s="29"/>
      <c r="Z23" s="79">
        <f>SUM(Z13:Z21)</f>
        <v>25200</v>
      </c>
      <c r="AA23" s="29"/>
      <c r="AB23" s="79">
        <f>SUM(AB13:AB21)</f>
        <v>15548150399</v>
      </c>
      <c r="AC23" s="29"/>
      <c r="AD23" s="79">
        <f>SUM(AD13:AD21)</f>
        <v>118211</v>
      </c>
      <c r="AE23" s="80"/>
      <c r="AF23" s="79"/>
      <c r="AG23" s="29"/>
      <c r="AH23" s="79">
        <f>SUM(AH13:AH21)</f>
        <v>92984913944</v>
      </c>
      <c r="AI23" s="29"/>
      <c r="AJ23" s="79">
        <f>SUM(AJ13:AJ21)</f>
        <v>98315851458</v>
      </c>
      <c r="AK23" s="29"/>
      <c r="AL23" s="96">
        <f>SUM(AL13:AL21)</f>
        <v>0.1412141315783311</v>
      </c>
    </row>
    <row r="24" spans="2:38" ht="21" customHeight="1" thickTop="1"/>
    <row r="30" spans="2:38" ht="33">
      <c r="T30" s="64">
        <v>4</v>
      </c>
    </row>
  </sheetData>
  <sortState xmlns:xlrd2="http://schemas.microsoft.com/office/spreadsheetml/2017/richdata2" ref="B13:AJ21">
    <sortCondition descending="1" ref="AJ13:AJ21"/>
  </sortState>
  <mergeCells count="29">
    <mergeCell ref="B23:N2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2"/>
  <sheetViews>
    <sheetView rightToLeft="1" view="pageBreakPreview" zoomScale="60" zoomScaleNormal="70" workbookViewId="0">
      <selection activeCell="J21" sqref="J21"/>
    </sheetView>
  </sheetViews>
  <sheetFormatPr defaultRowHeight="21"/>
  <cols>
    <col min="1" max="1" width="4.7109375" style="1" customWidth="1"/>
    <col min="2" max="2" width="59.42578125" style="1" customWidth="1"/>
    <col min="3" max="3" width="1" style="1" customWidth="1"/>
    <col min="4" max="4" width="13.5703125" style="1" customWidth="1"/>
    <col min="5" max="5" width="1" style="1" customWidth="1"/>
    <col min="6" max="6" width="9" style="1" customWidth="1"/>
    <col min="7" max="7" width="1" style="1" customWidth="1"/>
    <col min="8" max="8" width="10.7109375" style="1" customWidth="1"/>
    <col min="9" max="9" width="1" style="1" customWidth="1"/>
    <col min="10" max="10" width="14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21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3.7109375" style="1" bestFit="1" customWidth="1"/>
    <col min="19" max="19" width="1" style="1" customWidth="1"/>
    <col min="20" max="20" width="14.85546875" style="1" customWidth="1"/>
    <col min="21" max="21" width="1" style="1" customWidth="1"/>
    <col min="22" max="22" width="11.710937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20" t="s">
        <v>138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>
      <c r="B4" s="120" t="s">
        <v>198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ht="39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39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05" t="s">
        <v>35</v>
      </c>
      <c r="C10" s="105" t="s">
        <v>35</v>
      </c>
      <c r="D10" s="105" t="s">
        <v>35</v>
      </c>
      <c r="E10" s="105" t="s">
        <v>35</v>
      </c>
      <c r="F10" s="105" t="s">
        <v>35</v>
      </c>
      <c r="G10" s="105" t="s">
        <v>35</v>
      </c>
      <c r="H10" s="105" t="s">
        <v>35</v>
      </c>
      <c r="I10" s="105" t="s">
        <v>35</v>
      </c>
      <c r="J10" s="105" t="s">
        <v>35</v>
      </c>
      <c r="L10" s="105" t="s">
        <v>139</v>
      </c>
      <c r="M10" s="105" t="s">
        <v>2</v>
      </c>
      <c r="N10" s="105" t="s">
        <v>2</v>
      </c>
      <c r="O10" s="105" t="s">
        <v>2</v>
      </c>
      <c r="P10" s="105" t="s">
        <v>2</v>
      </c>
      <c r="R10" s="105" t="s">
        <v>3</v>
      </c>
      <c r="S10" s="105" t="s">
        <v>3</v>
      </c>
      <c r="T10" s="105" t="s">
        <v>3</v>
      </c>
      <c r="U10" s="105" t="s">
        <v>3</v>
      </c>
      <c r="V10" s="105" t="s">
        <v>3</v>
      </c>
      <c r="W10" s="105" t="s">
        <v>3</v>
      </c>
      <c r="X10" s="105" t="s">
        <v>3</v>
      </c>
      <c r="Z10" s="105" t="s">
        <v>199</v>
      </c>
      <c r="AA10" s="105" t="s">
        <v>4</v>
      </c>
      <c r="AB10" s="105" t="s">
        <v>4</v>
      </c>
      <c r="AC10" s="105" t="s">
        <v>4</v>
      </c>
      <c r="AD10" s="105" t="s">
        <v>4</v>
      </c>
      <c r="AE10" s="105" t="s">
        <v>4</v>
      </c>
      <c r="AF10" s="105" t="s">
        <v>4</v>
      </c>
    </row>
    <row r="11" spans="2:32" s="16" customFormat="1">
      <c r="B11" s="106" t="s">
        <v>36</v>
      </c>
      <c r="C11" s="24"/>
      <c r="D11" s="106" t="s">
        <v>97</v>
      </c>
      <c r="E11" s="24"/>
      <c r="F11" s="106" t="s">
        <v>28</v>
      </c>
      <c r="G11" s="24"/>
      <c r="H11" s="106" t="s">
        <v>37</v>
      </c>
      <c r="I11" s="24"/>
      <c r="J11" s="106" t="s">
        <v>25</v>
      </c>
      <c r="L11" s="106" t="s">
        <v>5</v>
      </c>
      <c r="M11" s="24"/>
      <c r="N11" s="106" t="s">
        <v>6</v>
      </c>
      <c r="O11" s="24"/>
      <c r="P11" s="106" t="s">
        <v>7</v>
      </c>
      <c r="R11" s="106" t="s">
        <v>8</v>
      </c>
      <c r="S11" s="106" t="s">
        <v>8</v>
      </c>
      <c r="T11" s="106" t="s">
        <v>8</v>
      </c>
      <c r="U11" s="24"/>
      <c r="V11" s="106" t="s">
        <v>9</v>
      </c>
      <c r="W11" s="106" t="s">
        <v>9</v>
      </c>
      <c r="X11" s="106" t="s">
        <v>9</v>
      </c>
      <c r="Z11" s="106" t="s">
        <v>5</v>
      </c>
      <c r="AA11" s="24"/>
      <c r="AB11" s="106" t="s">
        <v>6</v>
      </c>
      <c r="AC11" s="24"/>
      <c r="AD11" s="106" t="s">
        <v>7</v>
      </c>
      <c r="AE11" s="24"/>
      <c r="AF11" s="106" t="s">
        <v>38</v>
      </c>
    </row>
    <row r="12" spans="2:32" s="16" customFormat="1" ht="45.75" customHeight="1">
      <c r="B12" s="107" t="s">
        <v>36</v>
      </c>
      <c r="C12" s="25"/>
      <c r="D12" s="107" t="s">
        <v>27</v>
      </c>
      <c r="E12" s="25"/>
      <c r="F12" s="107" t="s">
        <v>28</v>
      </c>
      <c r="G12" s="25"/>
      <c r="H12" s="107" t="s">
        <v>37</v>
      </c>
      <c r="I12" s="25"/>
      <c r="J12" s="107" t="s">
        <v>25</v>
      </c>
      <c r="L12" s="107" t="s">
        <v>5</v>
      </c>
      <c r="M12" s="25"/>
      <c r="N12" s="107" t="s">
        <v>6</v>
      </c>
      <c r="O12" s="25"/>
      <c r="P12" s="107" t="s">
        <v>7</v>
      </c>
      <c r="R12" s="107" t="s">
        <v>5</v>
      </c>
      <c r="S12" s="25"/>
      <c r="T12" s="107" t="s">
        <v>6</v>
      </c>
      <c r="U12" s="25"/>
      <c r="V12" s="107" t="s">
        <v>5</v>
      </c>
      <c r="W12" s="25"/>
      <c r="X12" s="107" t="s">
        <v>12</v>
      </c>
      <c r="Z12" s="107" t="s">
        <v>5</v>
      </c>
      <c r="AA12" s="25"/>
      <c r="AB12" s="107" t="s">
        <v>6</v>
      </c>
      <c r="AC12" s="25"/>
      <c r="AD12" s="107" t="s">
        <v>7</v>
      </c>
      <c r="AE12" s="25"/>
      <c r="AF12" s="107" t="s">
        <v>38</v>
      </c>
    </row>
    <row r="13" spans="2:32" s="16" customFormat="1" ht="32.25" customHeight="1">
      <c r="B13" s="27" t="s">
        <v>204</v>
      </c>
      <c r="C13" s="27"/>
      <c r="D13" s="27" t="s">
        <v>152</v>
      </c>
      <c r="E13" s="27"/>
      <c r="F13" s="27">
        <v>18</v>
      </c>
      <c r="G13" s="27"/>
      <c r="H13" s="27">
        <v>10</v>
      </c>
      <c r="I13" s="27"/>
      <c r="J13" s="27" t="s">
        <v>115</v>
      </c>
      <c r="K13" s="27"/>
      <c r="L13" s="73">
        <v>1000000</v>
      </c>
      <c r="M13" s="73"/>
      <c r="N13" s="73">
        <v>500000000000</v>
      </c>
      <c r="O13" s="73"/>
      <c r="P13" s="73">
        <v>500000000000</v>
      </c>
      <c r="Q13" s="73"/>
      <c r="R13" s="73">
        <v>0</v>
      </c>
      <c r="S13" s="73"/>
      <c r="T13" s="73">
        <v>0</v>
      </c>
      <c r="U13" s="73"/>
      <c r="V13" s="73">
        <v>0</v>
      </c>
      <c r="W13" s="73"/>
      <c r="X13" s="73">
        <v>0</v>
      </c>
      <c r="Y13" s="73"/>
      <c r="Z13" s="73">
        <v>1000000</v>
      </c>
      <c r="AA13" s="73"/>
      <c r="AB13" s="73">
        <v>500000000000</v>
      </c>
      <c r="AC13" s="73"/>
      <c r="AD13" s="73">
        <v>500000000000</v>
      </c>
      <c r="AE13" s="27"/>
      <c r="AF13" s="75">
        <f>AD13/'سرمایه گذاری ها'!$O$17</f>
        <v>0.71816563394488331</v>
      </c>
    </row>
    <row r="14" spans="2:32" s="16" customFormat="1" ht="32.25" customHeight="1">
      <c r="B14" s="27" t="s">
        <v>153</v>
      </c>
      <c r="C14" s="27"/>
      <c r="D14" s="27" t="s">
        <v>154</v>
      </c>
      <c r="E14" s="27"/>
      <c r="F14" s="27">
        <v>18</v>
      </c>
      <c r="G14" s="27"/>
      <c r="H14" s="27">
        <v>0</v>
      </c>
      <c r="I14" s="27"/>
      <c r="J14" s="27" t="s">
        <v>115</v>
      </c>
      <c r="K14" s="27"/>
      <c r="L14" s="73">
        <v>32000</v>
      </c>
      <c r="M14" s="73"/>
      <c r="N14" s="73">
        <v>16000000000</v>
      </c>
      <c r="O14" s="73"/>
      <c r="P14" s="73">
        <v>16000000000</v>
      </c>
      <c r="Q14" s="73"/>
      <c r="R14" s="73">
        <v>0</v>
      </c>
      <c r="S14" s="73"/>
      <c r="T14" s="73">
        <v>0</v>
      </c>
      <c r="U14" s="73"/>
      <c r="V14" s="73">
        <v>32000</v>
      </c>
      <c r="W14" s="73"/>
      <c r="X14" s="73">
        <v>16000000000</v>
      </c>
      <c r="Y14" s="73"/>
      <c r="Z14" s="73">
        <v>0</v>
      </c>
      <c r="AA14" s="73"/>
      <c r="AB14" s="73">
        <v>0</v>
      </c>
      <c r="AC14" s="73"/>
      <c r="AD14" s="73">
        <v>0</v>
      </c>
      <c r="AE14" s="27"/>
      <c r="AF14" s="75">
        <f>AD14/'سرمایه گذاری ها'!$O$17</f>
        <v>0</v>
      </c>
    </row>
    <row r="15" spans="2:32" s="16" customFormat="1" ht="32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27"/>
      <c r="AF15" s="75"/>
    </row>
    <row r="16" spans="2:32" ht="27" thickBot="1">
      <c r="B16" s="121" t="s">
        <v>90</v>
      </c>
      <c r="C16" s="121"/>
      <c r="D16" s="121"/>
      <c r="E16" s="121"/>
      <c r="F16" s="121"/>
      <c r="G16" s="121"/>
      <c r="H16" s="121"/>
      <c r="I16" s="121"/>
      <c r="J16" s="121"/>
      <c r="K16" s="2"/>
      <c r="L16" s="74">
        <f>SUM(L13:L14)</f>
        <v>1032000</v>
      </c>
      <c r="M16" s="27"/>
      <c r="N16" s="74">
        <f>SUM(N13:N14)</f>
        <v>516000000000</v>
      </c>
      <c r="O16" s="27"/>
      <c r="P16" s="74">
        <f>SUM(P13:P14)</f>
        <v>516000000000</v>
      </c>
      <c r="Q16" s="27"/>
      <c r="R16" s="74">
        <f>SUM(R13:R14)</f>
        <v>0</v>
      </c>
      <c r="S16" s="27"/>
      <c r="T16" s="74">
        <f>SUM(T13:T14)</f>
        <v>0</v>
      </c>
      <c r="U16" s="27"/>
      <c r="V16" s="74">
        <f>SUM(V13:V14)</f>
        <v>32000</v>
      </c>
      <c r="W16" s="27"/>
      <c r="X16" s="74">
        <f>SUM(X13:X14)</f>
        <v>16000000000</v>
      </c>
      <c r="Y16" s="27"/>
      <c r="Z16" s="74">
        <f>SUM(Z13:Z14)</f>
        <v>1000000</v>
      </c>
      <c r="AA16" s="27"/>
      <c r="AB16" s="74">
        <f>SUM(AB13:AB14)</f>
        <v>500000000000</v>
      </c>
      <c r="AC16" s="27"/>
      <c r="AD16" s="74">
        <f>SUM(AD13:AD14)</f>
        <v>500000000000</v>
      </c>
      <c r="AE16" s="27"/>
      <c r="AF16" s="98">
        <f>SUM(AF13:AF14)</f>
        <v>0.71816563394488331</v>
      </c>
    </row>
    <row r="17" spans="16:16" ht="21.75" thickTop="1"/>
    <row r="22" spans="16:16" ht="33">
      <c r="P22" s="64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9"/>
  <sheetViews>
    <sheetView rightToLeft="1" view="pageBreakPreview" topLeftCell="A7" zoomScale="60" zoomScaleNormal="100" workbookViewId="0">
      <selection activeCell="B26" sqref="B26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8.42578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8" ht="29.25" customHeight="1"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8" ht="29.25" customHeight="1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04" t="s">
        <v>39</v>
      </c>
      <c r="D8" s="105" t="s">
        <v>40</v>
      </c>
      <c r="E8" s="105" t="s">
        <v>40</v>
      </c>
      <c r="F8" s="105" t="s">
        <v>40</v>
      </c>
      <c r="G8" s="105" t="s">
        <v>40</v>
      </c>
      <c r="H8" s="105" t="s">
        <v>40</v>
      </c>
      <c r="I8" s="105" t="s">
        <v>40</v>
      </c>
      <c r="J8" s="105" t="s">
        <v>40</v>
      </c>
      <c r="L8" s="105" t="s">
        <v>139</v>
      </c>
      <c r="N8" s="105" t="s">
        <v>3</v>
      </c>
      <c r="O8" s="105" t="s">
        <v>3</v>
      </c>
      <c r="P8" s="105" t="s">
        <v>3</v>
      </c>
      <c r="R8" s="105" t="s">
        <v>199</v>
      </c>
      <c r="S8" s="105" t="s">
        <v>4</v>
      </c>
      <c r="T8" s="105" t="s">
        <v>4</v>
      </c>
    </row>
    <row r="9" spans="2:28" s="4" customFormat="1" ht="63.75" customHeight="1">
      <c r="B9" s="124" t="s">
        <v>39</v>
      </c>
      <c r="D9" s="122" t="s">
        <v>41</v>
      </c>
      <c r="E9" s="43"/>
      <c r="F9" s="122" t="s">
        <v>42</v>
      </c>
      <c r="G9" s="43"/>
      <c r="H9" s="122" t="s">
        <v>43</v>
      </c>
      <c r="I9" s="43"/>
      <c r="J9" s="122" t="s">
        <v>28</v>
      </c>
      <c r="L9" s="122" t="s">
        <v>44</v>
      </c>
      <c r="N9" s="122" t="s">
        <v>45</v>
      </c>
      <c r="O9" s="43"/>
      <c r="P9" s="122" t="s">
        <v>46</v>
      </c>
      <c r="R9" s="122" t="s">
        <v>44</v>
      </c>
      <c r="S9" s="43"/>
      <c r="T9" s="123" t="s">
        <v>38</v>
      </c>
    </row>
    <row r="10" spans="2:28" s="4" customFormat="1" ht="21.75" customHeight="1">
      <c r="B10" s="5" t="s">
        <v>116</v>
      </c>
      <c r="C10" s="5"/>
      <c r="D10" s="31" t="s">
        <v>155</v>
      </c>
      <c r="E10" s="5"/>
      <c r="F10" s="5" t="s">
        <v>117</v>
      </c>
      <c r="G10" s="5"/>
      <c r="H10" s="5" t="s">
        <v>156</v>
      </c>
      <c r="I10" s="5"/>
      <c r="J10" s="32">
        <v>18</v>
      </c>
      <c r="K10" s="5"/>
      <c r="L10" s="32">
        <v>19550000000</v>
      </c>
      <c r="M10" s="5"/>
      <c r="N10" s="32">
        <v>0</v>
      </c>
      <c r="O10" s="5"/>
      <c r="P10" s="32">
        <v>0</v>
      </c>
      <c r="Q10" s="5"/>
      <c r="R10" s="32">
        <v>19550000000</v>
      </c>
      <c r="S10" s="5"/>
      <c r="T10" s="35">
        <f>R10/'سرمایه گذاری ها'!$O$17</f>
        <v>2.8080276287244934E-2</v>
      </c>
    </row>
    <row r="11" spans="2:28" s="4" customFormat="1" ht="21.75" customHeight="1">
      <c r="B11" s="5" t="s">
        <v>157</v>
      </c>
      <c r="C11" s="5"/>
      <c r="D11" s="31" t="s">
        <v>158</v>
      </c>
      <c r="E11" s="5"/>
      <c r="F11" s="5" t="s">
        <v>117</v>
      </c>
      <c r="G11" s="5"/>
      <c r="H11" s="5" t="s">
        <v>159</v>
      </c>
      <c r="I11" s="5"/>
      <c r="J11" s="32">
        <v>18</v>
      </c>
      <c r="K11" s="5"/>
      <c r="L11" s="32">
        <v>13500000000</v>
      </c>
      <c r="M11" s="5"/>
      <c r="N11" s="32">
        <v>0</v>
      </c>
      <c r="O11" s="5"/>
      <c r="P11" s="32">
        <v>3500000000</v>
      </c>
      <c r="Q11" s="5"/>
      <c r="R11" s="32">
        <v>10000000000</v>
      </c>
      <c r="S11" s="5"/>
      <c r="T11" s="35">
        <f>R11/'سرمایه گذاری ها'!$O$17</f>
        <v>1.4363312678897665E-2</v>
      </c>
    </row>
    <row r="12" spans="2:28" s="4" customFormat="1" ht="21.75" customHeight="1">
      <c r="B12" s="5" t="s">
        <v>48</v>
      </c>
      <c r="C12" s="5"/>
      <c r="D12" s="31" t="s">
        <v>167</v>
      </c>
      <c r="E12" s="5"/>
      <c r="F12" s="5" t="s">
        <v>47</v>
      </c>
      <c r="G12" s="5"/>
      <c r="H12" s="5" t="s">
        <v>168</v>
      </c>
      <c r="I12" s="5"/>
      <c r="J12" s="32">
        <v>0</v>
      </c>
      <c r="K12" s="5"/>
      <c r="L12" s="32">
        <v>242665181</v>
      </c>
      <c r="M12" s="5"/>
      <c r="N12" s="32">
        <v>9438621230</v>
      </c>
      <c r="O12" s="5"/>
      <c r="P12" s="32">
        <v>7078931513</v>
      </c>
      <c r="Q12" s="5"/>
      <c r="R12" s="32">
        <v>2602354898</v>
      </c>
      <c r="S12" s="5"/>
      <c r="T12" s="35">
        <f>R12/'سرمایه گذاری ها'!$O$17</f>
        <v>3.7378437101434842E-3</v>
      </c>
    </row>
    <row r="13" spans="2:28" s="4" customFormat="1" ht="21.75" customHeight="1">
      <c r="B13" s="5" t="s">
        <v>120</v>
      </c>
      <c r="C13" s="5"/>
      <c r="D13" s="31" t="s">
        <v>162</v>
      </c>
      <c r="E13" s="5"/>
      <c r="F13" s="5" t="s">
        <v>117</v>
      </c>
      <c r="G13" s="5"/>
      <c r="H13" s="5" t="s">
        <v>161</v>
      </c>
      <c r="I13" s="5"/>
      <c r="J13" s="32">
        <v>18</v>
      </c>
      <c r="K13" s="5"/>
      <c r="L13" s="32">
        <v>4000000000</v>
      </c>
      <c r="M13" s="5"/>
      <c r="N13" s="32">
        <v>1512331</v>
      </c>
      <c r="O13" s="5"/>
      <c r="P13" s="32">
        <v>2461512331</v>
      </c>
      <c r="Q13" s="5"/>
      <c r="R13" s="32">
        <v>1540000000</v>
      </c>
      <c r="S13" s="5"/>
      <c r="T13" s="35">
        <f>R13/'سرمایه گذاری ها'!$O$17</f>
        <v>2.2119501525502405E-3</v>
      </c>
    </row>
    <row r="14" spans="2:28" s="4" customFormat="1" ht="21.75" customHeight="1">
      <c r="B14" s="5" t="s">
        <v>116</v>
      </c>
      <c r="C14" s="5"/>
      <c r="D14" s="31" t="s">
        <v>160</v>
      </c>
      <c r="E14" s="5"/>
      <c r="F14" s="5" t="s">
        <v>117</v>
      </c>
      <c r="G14" s="5"/>
      <c r="H14" s="5" t="s">
        <v>161</v>
      </c>
      <c r="I14" s="5"/>
      <c r="J14" s="32">
        <v>18</v>
      </c>
      <c r="K14" s="5"/>
      <c r="L14" s="32">
        <v>4460000000</v>
      </c>
      <c r="M14" s="5"/>
      <c r="N14" s="32">
        <v>0</v>
      </c>
      <c r="O14" s="5"/>
      <c r="P14" s="32">
        <v>3670000000</v>
      </c>
      <c r="Q14" s="5"/>
      <c r="R14" s="32">
        <v>790000000</v>
      </c>
      <c r="S14" s="5"/>
      <c r="T14" s="35">
        <f>R14/'سرمایه گذاری ها'!$O$17</f>
        <v>1.1347017016329155E-3</v>
      </c>
    </row>
    <row r="15" spans="2:28" s="4" customFormat="1" ht="21.75" customHeight="1">
      <c r="B15" s="5" t="s">
        <v>163</v>
      </c>
      <c r="C15" s="5"/>
      <c r="D15" s="31" t="s">
        <v>164</v>
      </c>
      <c r="E15" s="5"/>
      <c r="F15" s="5" t="s">
        <v>47</v>
      </c>
      <c r="G15" s="5"/>
      <c r="H15" s="5" t="s">
        <v>118</v>
      </c>
      <c r="I15" s="5"/>
      <c r="J15" s="32">
        <v>0</v>
      </c>
      <c r="K15" s="5"/>
      <c r="L15" s="32">
        <v>346433376</v>
      </c>
      <c r="M15" s="5"/>
      <c r="N15" s="32">
        <v>15571527670</v>
      </c>
      <c r="O15" s="5"/>
      <c r="P15" s="32">
        <v>15804482283</v>
      </c>
      <c r="Q15" s="5"/>
      <c r="R15" s="32">
        <v>113478763</v>
      </c>
      <c r="S15" s="5"/>
      <c r="T15" s="35">
        <f>R15/'سرمایه گذاری ها'!$O$17</f>
        <v>1.6299309553835232E-4</v>
      </c>
    </row>
    <row r="16" spans="2:28" s="4" customFormat="1" ht="21.75" customHeight="1">
      <c r="B16" s="5" t="s">
        <v>116</v>
      </c>
      <c r="C16" s="5"/>
      <c r="D16" s="31" t="s">
        <v>169</v>
      </c>
      <c r="E16" s="5"/>
      <c r="F16" s="5" t="s">
        <v>47</v>
      </c>
      <c r="G16" s="5"/>
      <c r="H16" s="5" t="s">
        <v>170</v>
      </c>
      <c r="I16" s="5"/>
      <c r="J16" s="32">
        <v>0</v>
      </c>
      <c r="K16" s="5"/>
      <c r="L16" s="32">
        <v>8125295</v>
      </c>
      <c r="M16" s="5"/>
      <c r="N16" s="32">
        <v>4122121640</v>
      </c>
      <c r="O16" s="5"/>
      <c r="P16" s="32">
        <v>4080741035</v>
      </c>
      <c r="Q16" s="5"/>
      <c r="R16" s="32">
        <v>49505900</v>
      </c>
      <c r="S16" s="5"/>
      <c r="T16" s="35">
        <f>R16/'سرمایه گذاری ها'!$O$17</f>
        <v>7.110687211502399E-5</v>
      </c>
    </row>
    <row r="17" spans="2:20" s="4" customFormat="1" ht="21.75" customHeight="1">
      <c r="B17" s="5" t="s">
        <v>120</v>
      </c>
      <c r="C17" s="5"/>
      <c r="D17" s="31" t="s">
        <v>205</v>
      </c>
      <c r="E17" s="5"/>
      <c r="F17" s="5" t="s">
        <v>47</v>
      </c>
      <c r="G17" s="5"/>
      <c r="H17" s="5" t="s">
        <v>206</v>
      </c>
      <c r="I17" s="5"/>
      <c r="J17" s="32">
        <v>10</v>
      </c>
      <c r="K17" s="5"/>
      <c r="L17" s="32">
        <v>0</v>
      </c>
      <c r="M17" s="5"/>
      <c r="N17" s="32">
        <v>1699630135</v>
      </c>
      <c r="O17" s="5"/>
      <c r="P17" s="32">
        <v>1690060000</v>
      </c>
      <c r="Q17" s="5"/>
      <c r="R17" s="32">
        <v>9570135</v>
      </c>
      <c r="S17" s="5"/>
      <c r="T17" s="35">
        <f>R17/'سرمایه گذاری ها'!$O$17</f>
        <v>1.374588413842623E-5</v>
      </c>
    </row>
    <row r="18" spans="2:20" s="4" customFormat="1" ht="21.75" customHeight="1">
      <c r="B18" s="5" t="s">
        <v>121</v>
      </c>
      <c r="C18" s="5"/>
      <c r="D18" s="31" t="s">
        <v>165</v>
      </c>
      <c r="E18" s="5"/>
      <c r="F18" s="5" t="s">
        <v>47</v>
      </c>
      <c r="G18" s="5"/>
      <c r="H18" s="5" t="s">
        <v>166</v>
      </c>
      <c r="I18" s="5"/>
      <c r="J18" s="32">
        <v>0</v>
      </c>
      <c r="K18" s="5"/>
      <c r="L18" s="32">
        <v>245176850</v>
      </c>
      <c r="M18" s="5"/>
      <c r="N18" s="32">
        <v>16252497028</v>
      </c>
      <c r="O18" s="5"/>
      <c r="P18" s="32">
        <v>16489201260</v>
      </c>
      <c r="Q18" s="5"/>
      <c r="R18" s="32">
        <v>8472618</v>
      </c>
      <c r="S18" s="5"/>
      <c r="T18" s="35">
        <f>R18/'سرمایه گذاری ها'!$O$17</f>
        <v>1.2169486154285658E-5</v>
      </c>
    </row>
    <row r="19" spans="2:20" s="4" customFormat="1" ht="21.75" customHeight="1">
      <c r="B19" s="5" t="s">
        <v>171</v>
      </c>
      <c r="C19" s="5"/>
      <c r="D19" s="31" t="s">
        <v>172</v>
      </c>
      <c r="E19" s="5"/>
      <c r="F19" s="5" t="s">
        <v>47</v>
      </c>
      <c r="G19" s="5"/>
      <c r="H19" s="5" t="s">
        <v>173</v>
      </c>
      <c r="I19" s="5"/>
      <c r="J19" s="32">
        <v>0</v>
      </c>
      <c r="K19" s="5"/>
      <c r="L19" s="32">
        <v>3554817</v>
      </c>
      <c r="M19" s="5"/>
      <c r="N19" s="32">
        <v>30192</v>
      </c>
      <c r="O19" s="5"/>
      <c r="P19" s="32">
        <v>0</v>
      </c>
      <c r="Q19" s="5"/>
      <c r="R19" s="32">
        <v>3585009</v>
      </c>
      <c r="S19" s="5"/>
      <c r="T19" s="35">
        <f>R19/'سرمایه گذاری ها'!$O$17</f>
        <v>5.1492605223662237E-6</v>
      </c>
    </row>
    <row r="20" spans="2:20" s="4" customFormat="1" ht="21.75" customHeight="1">
      <c r="B20" s="5" t="s">
        <v>116</v>
      </c>
      <c r="C20" s="5"/>
      <c r="D20" s="31" t="s">
        <v>176</v>
      </c>
      <c r="E20" s="5"/>
      <c r="F20" s="5" t="s">
        <v>117</v>
      </c>
      <c r="G20" s="5"/>
      <c r="H20" s="5" t="s">
        <v>170</v>
      </c>
      <c r="I20" s="5"/>
      <c r="J20" s="32">
        <v>18</v>
      </c>
      <c r="K20" s="5"/>
      <c r="L20" s="32">
        <v>1000000</v>
      </c>
      <c r="M20" s="5"/>
      <c r="N20" s="32">
        <v>0</v>
      </c>
      <c r="O20" s="5"/>
      <c r="P20" s="32">
        <v>0</v>
      </c>
      <c r="Q20" s="5"/>
      <c r="R20" s="32">
        <v>1000000</v>
      </c>
      <c r="S20" s="5"/>
      <c r="T20" s="35">
        <f>R20/'سرمایه گذاری ها'!$O$17</f>
        <v>1.4363312678897665E-6</v>
      </c>
    </row>
    <row r="21" spans="2:20" s="4" customFormat="1" ht="21.75" customHeight="1">
      <c r="B21" s="5" t="s">
        <v>116</v>
      </c>
      <c r="C21" s="5"/>
      <c r="D21" s="31" t="s">
        <v>184</v>
      </c>
      <c r="E21" s="5"/>
      <c r="F21" s="5" t="s">
        <v>180</v>
      </c>
      <c r="G21" s="5"/>
      <c r="H21" s="5" t="s">
        <v>170</v>
      </c>
      <c r="I21" s="5"/>
      <c r="J21" s="32">
        <v>0</v>
      </c>
      <c r="K21" s="5"/>
      <c r="L21" s="32">
        <v>1000</v>
      </c>
      <c r="M21" s="5"/>
      <c r="N21" s="32">
        <v>0</v>
      </c>
      <c r="O21" s="5"/>
      <c r="P21" s="32">
        <v>1000</v>
      </c>
      <c r="Q21" s="5"/>
      <c r="R21" s="32">
        <v>0</v>
      </c>
      <c r="S21" s="5"/>
      <c r="T21" s="35">
        <f>R21/'سرمایه گذاری ها'!$O$17</f>
        <v>0</v>
      </c>
    </row>
    <row r="22" spans="2:20" s="4" customFormat="1" ht="21.75" customHeight="1">
      <c r="B22" s="5" t="s">
        <v>116</v>
      </c>
      <c r="C22" s="5"/>
      <c r="D22" s="31" t="s">
        <v>179</v>
      </c>
      <c r="E22" s="5"/>
      <c r="F22" s="5" t="s">
        <v>180</v>
      </c>
      <c r="G22" s="5"/>
      <c r="H22" s="5" t="s">
        <v>181</v>
      </c>
      <c r="I22" s="5"/>
      <c r="J22" s="32">
        <v>0</v>
      </c>
      <c r="K22" s="5"/>
      <c r="L22" s="32">
        <v>10000</v>
      </c>
      <c r="M22" s="5"/>
      <c r="N22" s="32">
        <v>0</v>
      </c>
      <c r="O22" s="5"/>
      <c r="P22" s="32">
        <v>10000</v>
      </c>
      <c r="Q22" s="5"/>
      <c r="R22" s="32">
        <v>0</v>
      </c>
      <c r="S22" s="5"/>
      <c r="T22" s="35">
        <f>R22/'سرمایه گذاری ها'!$O$17</f>
        <v>0</v>
      </c>
    </row>
    <row r="23" spans="2:20" s="4" customFormat="1" ht="21.75" customHeight="1">
      <c r="B23" s="5" t="s">
        <v>182</v>
      </c>
      <c r="C23" s="5"/>
      <c r="D23" s="31" t="s">
        <v>183</v>
      </c>
      <c r="E23" s="5"/>
      <c r="F23" s="5" t="s">
        <v>49</v>
      </c>
      <c r="G23" s="5"/>
      <c r="H23" s="5" t="s">
        <v>181</v>
      </c>
      <c r="I23" s="5"/>
      <c r="J23" s="32">
        <v>0</v>
      </c>
      <c r="K23" s="5"/>
      <c r="L23" s="32">
        <v>4740</v>
      </c>
      <c r="M23" s="5"/>
      <c r="N23" s="32">
        <v>0</v>
      </c>
      <c r="O23" s="5"/>
      <c r="P23" s="32">
        <v>4740</v>
      </c>
      <c r="Q23" s="5"/>
      <c r="R23" s="32">
        <v>0</v>
      </c>
      <c r="S23" s="5"/>
      <c r="T23" s="35">
        <f>R23/'سرمایه گذاری ها'!$O$17</f>
        <v>0</v>
      </c>
    </row>
    <row r="24" spans="2:20" s="4" customFormat="1" ht="21.75" customHeight="1">
      <c r="B24" s="5" t="s">
        <v>119</v>
      </c>
      <c r="C24" s="5"/>
      <c r="D24" s="31" t="s">
        <v>177</v>
      </c>
      <c r="E24" s="5"/>
      <c r="F24" s="5" t="s">
        <v>47</v>
      </c>
      <c r="G24" s="5"/>
      <c r="H24" s="5" t="s">
        <v>178</v>
      </c>
      <c r="I24" s="5"/>
      <c r="J24" s="32">
        <v>0</v>
      </c>
      <c r="K24" s="5"/>
      <c r="L24" s="32">
        <v>125516</v>
      </c>
      <c r="M24" s="5"/>
      <c r="N24" s="32">
        <v>0</v>
      </c>
      <c r="O24" s="5"/>
      <c r="P24" s="32">
        <v>125516</v>
      </c>
      <c r="Q24" s="5"/>
      <c r="R24" s="32">
        <v>0</v>
      </c>
      <c r="S24" s="5"/>
      <c r="T24" s="35">
        <f>R24/'سرمایه گذاری ها'!$O$17</f>
        <v>0</v>
      </c>
    </row>
    <row r="25" spans="2:20" s="4" customFormat="1" ht="21.75" customHeight="1">
      <c r="B25" s="5" t="s">
        <v>50</v>
      </c>
      <c r="C25" s="5"/>
      <c r="D25" s="31" t="s">
        <v>174</v>
      </c>
      <c r="E25" s="5"/>
      <c r="F25" s="5" t="s">
        <v>49</v>
      </c>
      <c r="G25" s="5"/>
      <c r="H25" s="5" t="s">
        <v>175</v>
      </c>
      <c r="I25" s="5"/>
      <c r="J25" s="32">
        <v>0</v>
      </c>
      <c r="K25" s="5"/>
      <c r="L25" s="32">
        <v>1697060</v>
      </c>
      <c r="M25" s="5"/>
      <c r="N25" s="32">
        <v>0</v>
      </c>
      <c r="O25" s="5"/>
      <c r="P25" s="32">
        <v>1697060</v>
      </c>
      <c r="Q25" s="5"/>
      <c r="R25" s="32">
        <v>0</v>
      </c>
      <c r="S25" s="5"/>
      <c r="T25" s="35"/>
    </row>
    <row r="26" spans="2:20" s="4" customFormat="1" ht="21.75" customHeight="1">
      <c r="B26" s="5"/>
      <c r="C26" s="5"/>
      <c r="D26" s="31"/>
      <c r="E26" s="5"/>
      <c r="F26" s="5"/>
      <c r="G26" s="5"/>
      <c r="H26" s="5"/>
      <c r="I26" s="5"/>
      <c r="J26" s="32"/>
      <c r="K26" s="5"/>
      <c r="L26" s="32"/>
      <c r="M26" s="5"/>
      <c r="N26" s="32"/>
      <c r="O26" s="5"/>
      <c r="P26" s="32"/>
      <c r="Q26" s="5"/>
      <c r="R26" s="32"/>
      <c r="S26" s="5"/>
      <c r="T26" s="35"/>
    </row>
    <row r="27" spans="2:20" ht="21.75" customHeight="1" thickBot="1">
      <c r="B27" s="76" t="s">
        <v>90</v>
      </c>
      <c r="C27" s="76"/>
      <c r="D27" s="76"/>
      <c r="E27" s="76"/>
      <c r="F27" s="76"/>
      <c r="G27" s="76"/>
      <c r="H27" s="76"/>
      <c r="I27" s="76"/>
      <c r="J27" s="76"/>
      <c r="L27" s="10">
        <f>SUM(L10:L25)</f>
        <v>42358793835</v>
      </c>
      <c r="N27" s="10">
        <f>SUM(N10:N25)</f>
        <v>47085940226</v>
      </c>
      <c r="P27" s="10">
        <f>SUM(P10:P25)</f>
        <v>54776766738</v>
      </c>
      <c r="R27" s="10">
        <f>SUM(R10:R25)</f>
        <v>34667967323</v>
      </c>
      <c r="T27" s="34">
        <f>SUM(T10:T25)</f>
        <v>4.979468546020558E-2</v>
      </c>
    </row>
    <row r="28" spans="2:20" ht="21.75" customHeight="1" thickTop="1"/>
    <row r="29" spans="2:20" ht="35.25" customHeight="1">
      <c r="J29" s="64">
        <v>6</v>
      </c>
    </row>
  </sheetData>
  <sortState xmlns:xlrd2="http://schemas.microsoft.com/office/spreadsheetml/2017/richdata2" ref="B10:T24">
    <sortCondition descending="1" ref="R10:R24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view="pageBreakPreview" zoomScale="60" zoomScaleNormal="100" workbookViewId="0">
      <selection activeCell="J16" sqref="J16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2:28" ht="30"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28" ht="30">
      <c r="B4" s="103" t="s">
        <v>198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2:28" ht="117" customHeight="1"/>
    <row r="6" spans="2:28" s="2" customFormat="1" ht="30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>
      <c r="B7" s="128" t="s">
        <v>96</v>
      </c>
      <c r="D7" s="103" t="s">
        <v>199</v>
      </c>
      <c r="E7" s="103" t="s">
        <v>4</v>
      </c>
      <c r="F7" s="103" t="s">
        <v>4</v>
      </c>
      <c r="G7" s="103" t="s">
        <v>4</v>
      </c>
      <c r="H7" s="103" t="s">
        <v>4</v>
      </c>
      <c r="I7" s="103" t="s">
        <v>4</v>
      </c>
      <c r="J7" s="103" t="s">
        <v>4</v>
      </c>
      <c r="K7" s="103" t="s">
        <v>4</v>
      </c>
      <c r="L7" s="103" t="s">
        <v>4</v>
      </c>
      <c r="M7" s="103" t="s">
        <v>4</v>
      </c>
      <c r="N7" s="103" t="s">
        <v>4</v>
      </c>
    </row>
    <row r="8" spans="2:28" ht="30">
      <c r="B8" s="128" t="s">
        <v>1</v>
      </c>
      <c r="D8" s="127" t="s">
        <v>5</v>
      </c>
      <c r="E8" s="26"/>
      <c r="F8" s="127" t="s">
        <v>30</v>
      </c>
      <c r="G8" s="26"/>
      <c r="H8" s="127" t="s">
        <v>31</v>
      </c>
      <c r="I8" s="26"/>
      <c r="J8" s="127" t="s">
        <v>32</v>
      </c>
      <c r="K8" s="26"/>
      <c r="L8" s="127" t="s">
        <v>33</v>
      </c>
      <c r="M8" s="26"/>
      <c r="N8" s="127" t="s">
        <v>34</v>
      </c>
    </row>
    <row r="9" spans="2:28">
      <c r="B9" s="126"/>
      <c r="D9" s="125">
        <v>0</v>
      </c>
      <c r="E9" s="94"/>
      <c r="F9" s="125">
        <v>0</v>
      </c>
      <c r="G9" s="94"/>
      <c r="H9" s="125">
        <v>0</v>
      </c>
      <c r="I9" s="94"/>
      <c r="J9" s="125">
        <v>0</v>
      </c>
      <c r="K9" s="94"/>
      <c r="L9" s="125">
        <v>0</v>
      </c>
      <c r="M9" s="94"/>
      <c r="N9" s="125">
        <v>0</v>
      </c>
    </row>
    <row r="10" spans="2:28">
      <c r="B10" s="126"/>
      <c r="D10" s="125"/>
      <c r="E10" s="94"/>
      <c r="F10" s="125"/>
      <c r="G10" s="94"/>
      <c r="H10" s="125"/>
      <c r="I10" s="94"/>
      <c r="J10" s="125"/>
      <c r="K10" s="94"/>
      <c r="L10" s="125"/>
      <c r="M10" s="94"/>
      <c r="N10" s="125"/>
    </row>
    <row r="11" spans="2:28" ht="22.5" thickBot="1">
      <c r="B11" s="2" t="s">
        <v>90</v>
      </c>
      <c r="D11" s="95">
        <v>0</v>
      </c>
      <c r="E11" s="94"/>
      <c r="F11" s="95">
        <v>0</v>
      </c>
      <c r="G11" s="94"/>
      <c r="H11" s="95">
        <v>0</v>
      </c>
      <c r="I11" s="94"/>
      <c r="J11" s="95">
        <v>0</v>
      </c>
      <c r="K11" s="94"/>
      <c r="L11" s="95">
        <v>0</v>
      </c>
      <c r="M11" s="94"/>
      <c r="N11" s="95">
        <v>0</v>
      </c>
    </row>
    <row r="12" spans="2:28" ht="21.75" thickTop="1"/>
    <row r="22" spans="8:8" ht="30">
      <c r="H22" s="65">
        <v>7</v>
      </c>
    </row>
  </sheetData>
  <mergeCells count="18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  <mergeCell ref="L9:L10"/>
    <mergeCell ref="N9:N10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="60" zoomScaleNormal="100" workbookViewId="0">
      <selection activeCell="H9" sqref="H9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03" t="s">
        <v>138</v>
      </c>
      <c r="C2" s="103"/>
      <c r="D2" s="103"/>
      <c r="E2" s="103"/>
      <c r="F2" s="103"/>
      <c r="G2" s="103"/>
      <c r="H2" s="103"/>
    </row>
    <row r="3" spans="2:28" ht="30">
      <c r="B3" s="103" t="s">
        <v>51</v>
      </c>
      <c r="C3" s="103"/>
      <c r="D3" s="103"/>
      <c r="E3" s="103"/>
      <c r="F3" s="103"/>
      <c r="G3" s="103"/>
      <c r="H3" s="103"/>
    </row>
    <row r="4" spans="2:28" ht="30">
      <c r="B4" s="103" t="s">
        <v>198</v>
      </c>
      <c r="C4" s="103"/>
      <c r="D4" s="103"/>
      <c r="E4" s="103"/>
      <c r="F4" s="103"/>
      <c r="G4" s="103"/>
      <c r="H4" s="103"/>
    </row>
    <row r="5" spans="2:28" ht="64.5" customHeight="1"/>
    <row r="6" spans="2:28" ht="30">
      <c r="B6" s="14" t="s">
        <v>124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29" t="s">
        <v>55</v>
      </c>
      <c r="C8" s="46"/>
      <c r="D8" s="129" t="s">
        <v>44</v>
      </c>
      <c r="E8" s="46"/>
      <c r="F8" s="129" t="s">
        <v>78</v>
      </c>
      <c r="G8" s="46"/>
      <c r="H8" s="129" t="s">
        <v>11</v>
      </c>
    </row>
    <row r="9" spans="2:28" s="4" customFormat="1">
      <c r="B9" s="4" t="s">
        <v>87</v>
      </c>
      <c r="D9" s="30">
        <f>'سرمایه‌گذاری در سهام'!J26</f>
        <v>-209652137</v>
      </c>
      <c r="F9" s="48">
        <f>D9/$D$13</f>
        <v>-1.7638395913438094E-2</v>
      </c>
      <c r="G9" s="6"/>
      <c r="H9" s="48">
        <v>-2.9999999999999997E-4</v>
      </c>
    </row>
    <row r="10" spans="2:28" s="4" customFormat="1" ht="42">
      <c r="B10" s="4" t="s">
        <v>88</v>
      </c>
      <c r="D10" s="30">
        <f>'سرمایه‌گذاری در اوراق بهادار'!J22</f>
        <v>1901566754</v>
      </c>
      <c r="F10" s="48">
        <f t="shared" ref="F10:F11" si="0">D10/$D$13</f>
        <v>0.15998209101433267</v>
      </c>
      <c r="G10" s="6"/>
      <c r="H10" s="48">
        <v>2.7000000000000001E-3</v>
      </c>
    </row>
    <row r="11" spans="2:28" s="4" customFormat="1">
      <c r="B11" s="4" t="s">
        <v>89</v>
      </c>
      <c r="D11" s="30">
        <f>'درآمد سپرده بانکی'!F24</f>
        <v>10194208023</v>
      </c>
      <c r="F11" s="48">
        <f t="shared" si="0"/>
        <v>0.85765630489910538</v>
      </c>
      <c r="G11" s="6"/>
      <c r="H11" s="48">
        <v>1.44E-2</v>
      </c>
    </row>
    <row r="12" spans="2:28" s="4" customFormat="1">
      <c r="D12" s="30"/>
      <c r="F12" s="48"/>
      <c r="G12" s="6"/>
      <c r="H12" s="48"/>
    </row>
    <row r="13" spans="2:28" ht="24.75" thickBot="1">
      <c r="B13" s="33" t="s">
        <v>90</v>
      </c>
      <c r="D13" s="81">
        <f>SUM(D9:D12)</f>
        <v>11886122640</v>
      </c>
      <c r="E13" s="27"/>
      <c r="F13" s="82">
        <v>1</v>
      </c>
      <c r="G13" s="75"/>
      <c r="H13" s="83">
        <f>SUM(H9:H12)</f>
        <v>1.6799999999999999E-2</v>
      </c>
    </row>
    <row r="14" spans="2:28" ht="21.75" thickTop="1">
      <c r="D14" s="3"/>
    </row>
    <row r="18" spans="4:4" ht="27" customHeight="1">
      <c r="D18" s="66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Mahya Rahmani</cp:lastModifiedBy>
  <cp:lastPrinted>2022-08-23T15:28:42Z</cp:lastPrinted>
  <dcterms:created xsi:type="dcterms:W3CDTF">2021-12-28T12:49:50Z</dcterms:created>
  <dcterms:modified xsi:type="dcterms:W3CDTF">2022-08-24T04:11:03Z</dcterms:modified>
</cp:coreProperties>
</file>