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mohamadinezhad\Desktop\"/>
    </mc:Choice>
  </mc:AlternateContent>
  <xr:revisionPtr revIDLastSave="0" documentId="13_ncr:1_{25EE2072-1CF0-4DBD-AD60-F74D8BA97BE8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2" hidden="1">سهام!$D$8:$AB$21</definedName>
    <definedName name="_xlnm.Print_Area" localSheetId="4">'اوراق مشارکت'!$A$1:$AM$29</definedName>
    <definedName name="_xlnm.Print_Area" localSheetId="7">'تعدیل قیمت'!$A$1:$P$32</definedName>
    <definedName name="_xlnm.Print_Area" localSheetId="8">'جمع درآمدها'!$A$1:$I$18</definedName>
    <definedName name="_xlnm.Print_Area" localSheetId="15">'درآمد سپرده بانکی'!$A$1:$M$22</definedName>
    <definedName name="_xlnm.Print_Area" localSheetId="11">'درآمد سود سهام'!$A$1:$V$13</definedName>
    <definedName name="_xlnm.Print_Area" localSheetId="12">'درآمد ناشی از تغییر قیمت اوراق'!$A$1:$S$28</definedName>
    <definedName name="_xlnm.Print_Area" localSheetId="13">'درآمد ناشی از فروش'!$A$1:$S$21</definedName>
    <definedName name="_xlnm.Print_Area" localSheetId="16">'سایر درآمدها'!$A$1:$G$17</definedName>
    <definedName name="_xlnm.Print_Area" localSheetId="6">سپرده!$A$1:$U$27</definedName>
    <definedName name="_xlnm.Print_Area" localSheetId="1">'سرمایه گذاری ها'!$A$1:$R$22</definedName>
    <definedName name="_xlnm.Print_Area" localSheetId="14">'سرمایه‌گذاری در اوراق بهادار'!$A$1:$T$20</definedName>
    <definedName name="_xlnm.Print_Area" localSheetId="10">'سرمایه‌گذاری در سهام'!$A$1:$W$23</definedName>
    <definedName name="_xlnm.Print_Area" localSheetId="9">'سود اوراق بهادار و سپرده بانکی'!$A$1:$V$24</definedName>
    <definedName name="_xlnm.Print_Area" localSheetId="2">سهام!$A$1:$AC$23</definedName>
    <definedName name="_xlnm.Print_Area" localSheetId="0">'صفحه اول'!$A$1:$M$54</definedName>
    <definedName name="_xlnm.Print_Area" localSheetId="5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1" l="1"/>
  <c r="F21" i="11"/>
  <c r="H21" i="11"/>
  <c r="J21" i="11"/>
  <c r="L21" i="11"/>
  <c r="N21" i="11"/>
  <c r="P21" i="11"/>
  <c r="R21" i="11"/>
  <c r="T21" i="11"/>
  <c r="V21" i="11"/>
  <c r="E21" i="4"/>
  <c r="H21" i="4"/>
  <c r="J21" i="4"/>
  <c r="L21" i="4"/>
  <c r="M21" i="4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11" i="1"/>
  <c r="AC12" i="1"/>
  <c r="AC13" i="1"/>
  <c r="AC14" i="1"/>
  <c r="AC15" i="1"/>
  <c r="AC16" i="1"/>
  <c r="AC17" i="1"/>
  <c r="AC18" i="1"/>
  <c r="AC19" i="1"/>
  <c r="AC20" i="1"/>
  <c r="J20" i="13" l="1"/>
  <c r="F20" i="13"/>
  <c r="E18" i="12"/>
  <c r="S18" i="12"/>
  <c r="Q18" i="12"/>
  <c r="O18" i="12"/>
  <c r="M18" i="12"/>
  <c r="K18" i="12"/>
  <c r="I18" i="12"/>
  <c r="G18" i="12"/>
  <c r="R19" i="10"/>
  <c r="U21" i="7"/>
  <c r="S21" i="7"/>
  <c r="Q21" i="7"/>
  <c r="O21" i="7"/>
  <c r="K21" i="7"/>
  <c r="M21" i="7"/>
  <c r="R25" i="6"/>
  <c r="P25" i="6"/>
  <c r="K13" i="16" s="1"/>
  <c r="N25" i="6"/>
  <c r="L25" i="6"/>
  <c r="AH22" i="3"/>
  <c r="AD22" i="3"/>
  <c r="AB22" i="3"/>
  <c r="Z22" i="3"/>
  <c r="T22" i="3"/>
  <c r="G12" i="16" s="1"/>
  <c r="R22" i="3"/>
  <c r="P22" i="3"/>
  <c r="I14" i="16"/>
  <c r="AJ22" i="3" l="1"/>
  <c r="F13" i="14"/>
  <c r="P19" i="10"/>
  <c r="D19" i="10"/>
  <c r="F19" i="10"/>
  <c r="H19" i="10"/>
  <c r="J19" i="10"/>
  <c r="L19" i="10"/>
  <c r="N19" i="10"/>
  <c r="G11" i="8"/>
  <c r="I11" i="8"/>
  <c r="Q11" i="8"/>
  <c r="S11" i="8"/>
  <c r="U11" i="8"/>
  <c r="G15" i="16"/>
  <c r="E15" i="16"/>
  <c r="O14" i="16" l="1"/>
  <c r="D13" i="15"/>
  <c r="P26" i="9"/>
  <c r="L26" i="9"/>
  <c r="H26" i="9"/>
  <c r="F26" i="9"/>
  <c r="D26" i="9"/>
  <c r="E13" i="16"/>
  <c r="G13" i="16" s="1"/>
  <c r="I13" i="16"/>
  <c r="AD15" i="5"/>
  <c r="O15" i="16" s="1"/>
  <c r="AB15" i="5"/>
  <c r="M15" i="16" s="1"/>
  <c r="Z15" i="5"/>
  <c r="X15" i="5"/>
  <c r="K15" i="16" s="1"/>
  <c r="V15" i="5"/>
  <c r="I15" i="16"/>
  <c r="P15" i="5"/>
  <c r="N15" i="5"/>
  <c r="L15" i="5"/>
  <c r="O12" i="16"/>
  <c r="M12" i="16"/>
  <c r="K12" i="16"/>
  <c r="X22" i="3"/>
  <c r="I12" i="16" s="1"/>
  <c r="V22" i="3"/>
  <c r="E12" i="16"/>
  <c r="D13" i="14"/>
  <c r="O11" i="8"/>
  <c r="M11" i="8"/>
  <c r="K11" i="8"/>
  <c r="P18" i="16"/>
  <c r="N18" i="16"/>
  <c r="L18" i="16"/>
  <c r="J18" i="16"/>
  <c r="H18" i="16"/>
  <c r="F18" i="16"/>
  <c r="D18" i="16"/>
  <c r="G14" i="16"/>
  <c r="K14" i="16"/>
  <c r="M14" i="16"/>
  <c r="E14" i="16"/>
  <c r="F11" i="15" l="1"/>
  <c r="F10" i="15"/>
  <c r="F9" i="15"/>
  <c r="J26" i="9"/>
  <c r="N26" i="9"/>
  <c r="R26" i="9"/>
  <c r="M13" i="16"/>
  <c r="G18" i="16"/>
  <c r="E18" i="16"/>
  <c r="K18" i="16"/>
  <c r="I18" i="16"/>
  <c r="F13" i="15" l="1"/>
  <c r="O13" i="16"/>
  <c r="M18" i="16"/>
  <c r="O18" i="16" l="1"/>
  <c r="Q13" i="16" s="1"/>
  <c r="AL22" i="3"/>
  <c r="AF15" i="5"/>
  <c r="Q14" i="16"/>
  <c r="Q12" i="16" l="1"/>
  <c r="Q15" i="16"/>
  <c r="Q16" i="16"/>
  <c r="Q18" i="16" l="1"/>
  <c r="H13" i="15"/>
  <c r="T25" i="6"/>
</calcChain>
</file>

<file path=xl/sharedStrings.xml><?xml version="1.0" encoding="utf-8"?>
<sst xmlns="http://schemas.openxmlformats.org/spreadsheetml/2006/main" count="819" uniqueCount="206">
  <si>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</si>
  <si>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</si>
  <si>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</si>
  <si>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</si>
  <si>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</si>
  <si>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</si>
  <si>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</si>
  <si>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</si>
  <si>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</si>
  <si>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</si>
  <si>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</si>
  <si>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</si>
  <si>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</si>
  <si>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</si>
  <si>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ریل پرداز نو آفرین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</si>
  <si>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</si>
  <si>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</si>
  <si>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</si>
  <si>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</si>
  <si>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</si>
  <si>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</si>
  <si>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</si>
  <si>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</si>
  <si>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</si>
  <si>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</si>
  <si>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</si>
  <si>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</si>
  <si>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</si>
  <si>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</si>
  <si>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</si>
  <si>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</si>
  <si>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</si>
  <si>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</si>
  <si>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</si>
  <si>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</si>
  <si>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</si>
  <si>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</si>
  <si>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</si>
  <si>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</si>
  <si>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</si>
  <si>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</si>
  <si>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</si>
  <si>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</si>
  <si>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</si>
  <si>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</si>
  <si>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</si>
  <si>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</si>
  <si>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</si>
  <si>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</si>
  <si>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</si>
  <si>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</si>
  <si>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</si>
  <si>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</si>
  <si>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</si>
  <si>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</si>
  <si>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</si>
  <si>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</si>
  <si>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</si>
  <si>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</si>
  <si>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</si>
  <si>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</si>
  <si>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</si>
  <si>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</si>
  <si>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</si>
  <si>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</si>
  <si>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</si>
  <si>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</si>
  <si>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</si>
  <si>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</si>
  <si>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</si>
  <si>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</si>
  <si>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</si>
  <si>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</si>
  <si>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</si>
  <si>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</si>
  <si>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</si>
  <si>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</si>
  <si>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</si>
  <si>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</si>
  <si>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</si>
  <si>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</si>
  <si>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</si>
  <si>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</si>
  <si>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</si>
  <si>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</si>
  <si>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</si>
  <si>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</si>
  <si>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</si>
  <si>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</si>
  <si>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</si>
  <si>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</si>
  <si>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</si>
  <si>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</si>
  <si>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</si>
  <si>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</si>
  <si>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</si>
  <si>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</si>
  <si>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</si>
  <si>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</si>
  <si>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</si>
  <si>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</si>
  <si>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</si>
  <si>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</si>
  <si>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</si>
  <si>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</si>
  <si>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</si>
  <si>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</si>
  <si>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</si>
  <si>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</si>
  <si>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</si>
  <si>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</si>
  <si>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</si>
  <si>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</si>
  <si>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</si>
  <si>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</si>
  <si>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</si>
  <si>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</si>
  <si>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</si>
  <si>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</si>
  <si>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</si>
  <si>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</si>
  <si>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</si>
  <si>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</si>
  <si>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</si>
  <si>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</si>
  <si>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</si>
  <si>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</si>
  <si>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</si>
  <si>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</si>
  <si>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</si>
  <si>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</si>
  <si>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</si>
  <si>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</si>
  <si>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</si>
  <si>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</si>
  <si>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</si>
  <si>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</si>
  <si>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</si>
  <si>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</si>
  <si>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</si>
  <si>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</si>
  <si>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</si>
  <si>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</si>
  <si>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بانک ایران زمین انقلاب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</si>
  <si>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</si>
  <si>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</si>
  <si>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</si>
  <si>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</si>
  <si>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</si>
  <si>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</si>
  <si>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</si>
  <si>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</si>
  <si>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</si>
  <si>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</si>
  <si>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</si>
  <si>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</si>
  <si>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</si>
  <si>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</si>
  <si>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</si>
  <si>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</si>
  <si>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</si>
  <si>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</si>
  <si>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</si>
  <si>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</si>
  <si>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 xml:space="preserve">بانک ایران زمین انقلاب </t>
  </si>
  <si>
    <t>114-912-1396301-2</t>
  </si>
  <si>
    <t>1400/10/25</t>
  </si>
  <si>
    <t>سیمرغ</t>
  </si>
  <si>
    <t>قنداصفهان‌</t>
  </si>
  <si>
    <t>1403/10/24</t>
  </si>
  <si>
    <t>اسنادخزانه-م2بودجه00-031024</t>
  </si>
  <si>
    <t>اسنادخزانه-م8بودجه00-030919</t>
  </si>
  <si>
    <t>1400/06/16</t>
  </si>
  <si>
    <t>1403/09/19</t>
  </si>
  <si>
    <t>اسنادخزانه-م16بودجه98-010503</t>
  </si>
  <si>
    <t>اسنادخزانه-م17بودجه99-010226</t>
  </si>
  <si>
    <t>1400/01/14</t>
  </si>
  <si>
    <t>1401/02/26</t>
  </si>
  <si>
    <t>DecisionCompany</t>
  </si>
  <si>
    <t>1401/01/31</t>
  </si>
  <si>
    <t>114-912-1396301-3</t>
  </si>
  <si>
    <t>1401/01/09</t>
  </si>
  <si>
    <t>0403214639000</t>
  </si>
  <si>
    <t>Other</t>
  </si>
  <si>
    <t>برای ماه منتهی به1401/02/31</t>
  </si>
  <si>
    <t>1401/02/31</t>
  </si>
  <si>
    <t>کشت و دامداری فکا</t>
  </si>
  <si>
    <t>مشارکت ش تهران012-3ماهه18%</t>
  </si>
  <si>
    <t>1397/12/28</t>
  </si>
  <si>
    <t>1401/12/28</t>
  </si>
  <si>
    <t>1.60%</t>
  </si>
  <si>
    <t>-5.64%</t>
  </si>
  <si>
    <t>-3.31%</t>
  </si>
  <si>
    <t>1.19%</t>
  </si>
  <si>
    <t>2.87%</t>
  </si>
  <si>
    <t>-5.04%</t>
  </si>
  <si>
    <t>-5.00%</t>
  </si>
  <si>
    <t>-0.19%</t>
  </si>
  <si>
    <t>-0.15%</t>
  </si>
  <si>
    <t>-0.10%</t>
  </si>
  <si>
    <t>-0.22%</t>
  </si>
  <si>
    <t>-0.18%</t>
  </si>
  <si>
    <t>سهام</t>
  </si>
  <si>
    <t>اوراق</t>
  </si>
  <si>
    <t>1401/02/11</t>
  </si>
  <si>
    <t>1401/02/20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</si>
</sst>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10"/>
      <name val="B Zar"/>
      <charset val="178"/>
    </font>
    <font>
      <sz val="16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2" fillId="0" borderId="0" xfId="1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 readingOrder="1"/>
    </xf>
    <xf numFmtId="10" fontId="12" fillId="0" borderId="0" xfId="1" applyNumberFormat="1" applyFont="1" applyBorder="1" applyAlignment="1">
      <alignment horizontal="center" vertical="center"/>
    </xf>
    <xf numFmtId="9" fontId="9" fillId="0" borderId="4" xfId="2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164" fontId="18" fillId="0" borderId="0" xfId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NumberFormat="1" applyFont="1"/>
    <xf numFmtId="0" fontId="19" fillId="0" borderId="0" xfId="0" applyFont="1"/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9" fillId="0" borderId="0" xfId="0" applyFont="1" applyBorder="1"/>
    <xf numFmtId="0" fontId="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center" vertical="center"/>
    </xf>
    <xf numFmtId="165" fontId="19" fillId="0" borderId="0" xfId="1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" fontId="1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8B8575-966D-148B-0698-A081F7F2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28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Normal="100" zoomScaleSheetLayoutView="100" workbookViewId="0">
      <selection activeCell="B6" sqref="B6"/>
    </sheetView>
  </sheetViews>
  <sheetFormatPr defaultRowHeight="15" x14ac:dyDescent="0.25"/>
  <sheetData/>
  <printOptions horizontalCentered="1" verticalCentered="1"/>
  <pageMargins left="0.7" right="0.7" top="0.75" bottom="0.75" header="0.3" footer="0.3"/>
  <pageSetup paperSize="5" scale="64" orientation="landscape" r:id="rId1"/>
  <colBreaks count="1" manualBreakCount="1">
    <brk id="13" max="5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C2:AC24"/>
  <sheetViews>
    <sheetView rightToLeft="1" view="pageBreakPreview" topLeftCell="A13" zoomScaleNormal="100" zoomScaleSheetLayoutView="100" workbookViewId="0">
      <selection activeCell="Z28" sqref="Z28"/>
    </sheetView>
  </sheetViews>
  <sheetFormatPr defaultRowHeight="21.75" customHeight="1" x14ac:dyDescent="0.25"/>
  <cols>
    <col min="1" max="1" width="2.7109375" style="26" customWidth="1"/>
    <col min="2" max="2" width="6.85546875" style="26" customWidth="1"/>
    <col min="3" max="3" width="53.85546875" style="26" customWidth="1"/>
    <col min="4" max="4" width="1" style="26" customWidth="1"/>
    <col min="5" max="5" width="14.85546875" style="26" bestFit="1" customWidth="1"/>
    <col min="6" max="6" width="1" style="26" customWidth="1"/>
    <col min="7" max="7" width="11.7109375" style="26" customWidth="1"/>
    <col min="8" max="8" width="1" style="26" customWidth="1"/>
    <col min="9" max="9" width="6" style="26" bestFit="1" customWidth="1"/>
    <col min="10" max="10" width="1" style="26" customWidth="1"/>
    <col min="11" max="11" width="16.28515625" style="26" bestFit="1" customWidth="1"/>
    <col min="12" max="12" width="1" style="26" customWidth="1"/>
    <col min="13" max="13" width="12.42578125" style="26" bestFit="1" customWidth="1"/>
    <col min="14" max="14" width="1" style="26" customWidth="1"/>
    <col min="15" max="15" width="16.28515625" style="26" bestFit="1" customWidth="1"/>
    <col min="16" max="16" width="1" style="26" customWidth="1"/>
    <col min="17" max="17" width="17.5703125" style="26" bestFit="1" customWidth="1"/>
    <col min="18" max="18" width="1" style="26" customWidth="1"/>
    <col min="19" max="19" width="12" style="26" bestFit="1" customWidth="1"/>
    <col min="20" max="20" width="1" style="26" customWidth="1"/>
    <col min="21" max="21" width="17.5703125" style="26" bestFit="1" customWidth="1"/>
    <col min="22" max="22" width="1" style="26" customWidth="1"/>
    <col min="23" max="23" width="9.140625" style="26" customWidth="1"/>
    <col min="24" max="16384" width="9.140625" style="26"/>
  </cols>
  <sheetData>
    <row r="2" spans="3:29" ht="27" customHeight="1" x14ac:dyDescent="0.25">
      <c r="C2" s="171" t="s">
        <v>108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3:29" ht="27" customHeight="1" x14ac:dyDescent="0.25">
      <c r="C3" s="171" t="s">
        <v>53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3:29" ht="27" customHeight="1" x14ac:dyDescent="0.25">
      <c r="C4" s="171" t="s">
        <v>184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</row>
    <row r="5" spans="3:29" s="27" customFormat="1" ht="21.75" customHeight="1" x14ac:dyDescent="0.25"/>
    <row r="6" spans="3:29" s="2" customFormat="1" ht="21.75" customHeight="1" x14ac:dyDescent="0.55000000000000004">
      <c r="C6" s="11" t="s">
        <v>155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2" customFormat="1" ht="21.75" customHeight="1" x14ac:dyDescent="0.55000000000000004">
      <c r="C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3:29" s="27" customFormat="1" ht="21.75" customHeight="1" x14ac:dyDescent="0.25">
      <c r="C8" s="174" t="s">
        <v>54</v>
      </c>
      <c r="D8" s="174" t="s">
        <v>54</v>
      </c>
      <c r="E8" s="174" t="s">
        <v>54</v>
      </c>
      <c r="F8" s="174" t="s">
        <v>54</v>
      </c>
      <c r="G8" s="174" t="s">
        <v>54</v>
      </c>
      <c r="H8" s="174" t="s">
        <v>54</v>
      </c>
      <c r="I8" s="174" t="s">
        <v>54</v>
      </c>
      <c r="K8" s="174" t="s">
        <v>55</v>
      </c>
      <c r="L8" s="174" t="s">
        <v>55</v>
      </c>
      <c r="M8" s="174" t="s">
        <v>55</v>
      </c>
      <c r="N8" s="174" t="s">
        <v>55</v>
      </c>
      <c r="O8" s="174" t="s">
        <v>55</v>
      </c>
      <c r="Q8" s="174" t="s">
        <v>56</v>
      </c>
      <c r="R8" s="174" t="s">
        <v>56</v>
      </c>
      <c r="S8" s="174" t="s">
        <v>56</v>
      </c>
      <c r="T8" s="174" t="s">
        <v>56</v>
      </c>
      <c r="U8" s="174" t="s">
        <v>56</v>
      </c>
    </row>
    <row r="9" spans="3:29" s="29" customFormat="1" ht="58.5" customHeight="1" x14ac:dyDescent="0.25">
      <c r="C9" s="173" t="s">
        <v>57</v>
      </c>
      <c r="D9" s="30"/>
      <c r="E9" s="173" t="s">
        <v>58</v>
      </c>
      <c r="F9" s="30"/>
      <c r="G9" s="173" t="s">
        <v>28</v>
      </c>
      <c r="H9" s="30"/>
      <c r="I9" s="173" t="s">
        <v>29</v>
      </c>
      <c r="K9" s="173" t="s">
        <v>59</v>
      </c>
      <c r="L9" s="30"/>
      <c r="M9" s="173" t="s">
        <v>60</v>
      </c>
      <c r="N9" s="30"/>
      <c r="O9" s="173" t="s">
        <v>61</v>
      </c>
      <c r="Q9" s="173" t="s">
        <v>59</v>
      </c>
      <c r="R9" s="30"/>
      <c r="S9" s="173" t="s">
        <v>60</v>
      </c>
      <c r="T9" s="30"/>
      <c r="U9" s="173" t="s">
        <v>61</v>
      </c>
    </row>
    <row r="10" spans="3:29" s="27" customFormat="1" ht="21.75" customHeight="1" x14ac:dyDescent="0.25">
      <c r="C10" s="106" t="s">
        <v>116</v>
      </c>
      <c r="E10" s="28" t="s">
        <v>62</v>
      </c>
      <c r="G10" s="27" t="s">
        <v>118</v>
      </c>
      <c r="I10" s="28">
        <v>18</v>
      </c>
      <c r="K10" s="80">
        <v>872486194</v>
      </c>
      <c r="L10" s="81"/>
      <c r="M10" s="80" t="s">
        <v>62</v>
      </c>
      <c r="N10" s="81"/>
      <c r="O10" s="80">
        <v>872486194</v>
      </c>
      <c r="P10" s="81"/>
      <c r="Q10" s="80">
        <v>1730896006</v>
      </c>
      <c r="R10" s="81"/>
      <c r="S10" s="80" t="s">
        <v>62</v>
      </c>
      <c r="T10" s="81"/>
      <c r="U10" s="80">
        <v>1730896006</v>
      </c>
    </row>
    <row r="11" spans="3:29" s="27" customFormat="1" ht="21.75" customHeight="1" x14ac:dyDescent="0.25">
      <c r="C11" s="106" t="s">
        <v>164</v>
      </c>
      <c r="E11" s="28">
        <v>25</v>
      </c>
      <c r="G11" s="27" t="s">
        <v>62</v>
      </c>
      <c r="I11" s="28">
        <v>18</v>
      </c>
      <c r="K11" s="80">
        <v>410767123</v>
      </c>
      <c r="L11" s="81"/>
      <c r="M11" s="80">
        <v>141139</v>
      </c>
      <c r="N11" s="81"/>
      <c r="O11" s="80">
        <v>410625984</v>
      </c>
      <c r="P11" s="81"/>
      <c r="Q11" s="80">
        <v>795780822</v>
      </c>
      <c r="R11" s="81"/>
      <c r="S11" s="80">
        <v>987970</v>
      </c>
      <c r="T11" s="81"/>
      <c r="U11" s="80">
        <v>794792852</v>
      </c>
    </row>
    <row r="12" spans="3:29" s="27" customFormat="1" ht="21.75" customHeight="1" x14ac:dyDescent="0.25">
      <c r="C12" s="106" t="s">
        <v>122</v>
      </c>
      <c r="E12" s="28">
        <v>21</v>
      </c>
      <c r="G12" s="27" t="s">
        <v>62</v>
      </c>
      <c r="I12" s="28">
        <v>18</v>
      </c>
      <c r="K12" s="80">
        <v>378328764</v>
      </c>
      <c r="L12" s="81"/>
      <c r="M12" s="80">
        <v>-222412</v>
      </c>
      <c r="N12" s="81"/>
      <c r="O12" s="80">
        <v>378551176</v>
      </c>
      <c r="P12" s="81"/>
      <c r="Q12" s="80">
        <v>775775338</v>
      </c>
      <c r="R12" s="81"/>
      <c r="S12" s="80">
        <v>1206075</v>
      </c>
      <c r="T12" s="81"/>
      <c r="U12" s="80">
        <v>774569263</v>
      </c>
    </row>
    <row r="13" spans="3:29" s="27" customFormat="1" ht="21.75" customHeight="1" x14ac:dyDescent="0.25">
      <c r="C13" s="106" t="s">
        <v>122</v>
      </c>
      <c r="E13" s="28">
        <v>9</v>
      </c>
      <c r="G13" s="27" t="s">
        <v>62</v>
      </c>
      <c r="I13" s="28">
        <v>18</v>
      </c>
      <c r="K13" s="80">
        <v>80157808</v>
      </c>
      <c r="L13" s="81"/>
      <c r="M13" s="80">
        <v>19438</v>
      </c>
      <c r="N13" s="81"/>
      <c r="O13" s="80">
        <v>80138370</v>
      </c>
      <c r="P13" s="81"/>
      <c r="Q13" s="80">
        <v>128545752</v>
      </c>
      <c r="R13" s="81"/>
      <c r="S13" s="80">
        <v>233252</v>
      </c>
      <c r="T13" s="81"/>
      <c r="U13" s="80">
        <v>128312500</v>
      </c>
    </row>
    <row r="14" spans="3:29" s="27" customFormat="1" ht="21.75" customHeight="1" x14ac:dyDescent="0.25">
      <c r="C14" s="106" t="s">
        <v>143</v>
      </c>
      <c r="E14" s="28">
        <v>9</v>
      </c>
      <c r="G14" s="27" t="s">
        <v>62</v>
      </c>
      <c r="I14" s="28">
        <v>18</v>
      </c>
      <c r="K14" s="80">
        <v>69917807</v>
      </c>
      <c r="L14" s="81"/>
      <c r="M14" s="80">
        <v>8717</v>
      </c>
      <c r="N14" s="81"/>
      <c r="O14" s="80">
        <v>69909090</v>
      </c>
      <c r="P14" s="81"/>
      <c r="Q14" s="80">
        <v>113315051</v>
      </c>
      <c r="R14" s="81"/>
      <c r="S14" s="80">
        <v>200478</v>
      </c>
      <c r="T14" s="81"/>
      <c r="U14" s="80">
        <v>113114573</v>
      </c>
    </row>
    <row r="15" spans="3:29" s="27" customFormat="1" ht="21.75" customHeight="1" x14ac:dyDescent="0.25">
      <c r="C15" s="106" t="s">
        <v>187</v>
      </c>
      <c r="E15" s="28" t="s">
        <v>62</v>
      </c>
      <c r="G15" s="27" t="s">
        <v>189</v>
      </c>
      <c r="I15" s="28">
        <v>18</v>
      </c>
      <c r="K15" s="80">
        <v>11718591</v>
      </c>
      <c r="L15" s="81"/>
      <c r="M15" s="80" t="s">
        <v>62</v>
      </c>
      <c r="N15" s="81"/>
      <c r="O15" s="80">
        <v>11718591</v>
      </c>
      <c r="P15" s="81"/>
      <c r="Q15" s="80">
        <v>11718591</v>
      </c>
      <c r="R15" s="81"/>
      <c r="S15" s="80" t="s">
        <v>62</v>
      </c>
      <c r="T15" s="81"/>
      <c r="U15" s="80">
        <v>11718591</v>
      </c>
    </row>
    <row r="16" spans="3:29" s="27" customFormat="1" ht="21.75" customHeight="1" x14ac:dyDescent="0.25">
      <c r="C16" s="106" t="s">
        <v>144</v>
      </c>
      <c r="E16" s="28">
        <v>16</v>
      </c>
      <c r="G16" s="27" t="s">
        <v>62</v>
      </c>
      <c r="I16" s="28">
        <v>0</v>
      </c>
      <c r="K16" s="80">
        <v>27021</v>
      </c>
      <c r="L16" s="81"/>
      <c r="M16" s="80">
        <v>0</v>
      </c>
      <c r="N16" s="81"/>
      <c r="O16" s="80">
        <v>27021</v>
      </c>
      <c r="P16" s="81"/>
      <c r="Q16" s="80">
        <v>86493</v>
      </c>
      <c r="R16" s="81"/>
      <c r="S16" s="80">
        <v>0</v>
      </c>
      <c r="T16" s="81"/>
      <c r="U16" s="80">
        <v>86493</v>
      </c>
    </row>
    <row r="17" spans="3:21" s="27" customFormat="1" ht="21.75" customHeight="1" x14ac:dyDescent="0.25">
      <c r="C17" s="106" t="s">
        <v>140</v>
      </c>
      <c r="E17" s="28">
        <v>24</v>
      </c>
      <c r="G17" s="27" t="s">
        <v>62</v>
      </c>
      <c r="I17" s="28">
        <v>0</v>
      </c>
      <c r="K17" s="80">
        <v>29435</v>
      </c>
      <c r="L17" s="81"/>
      <c r="M17" s="80">
        <v>0</v>
      </c>
      <c r="N17" s="81"/>
      <c r="O17" s="80">
        <v>29435</v>
      </c>
      <c r="P17" s="81"/>
      <c r="Q17" s="80">
        <v>56754</v>
      </c>
      <c r="R17" s="81"/>
      <c r="S17" s="80">
        <v>0</v>
      </c>
      <c r="T17" s="81"/>
      <c r="U17" s="80">
        <v>56754</v>
      </c>
    </row>
    <row r="18" spans="3:21" s="27" customFormat="1" ht="21.75" customHeight="1" x14ac:dyDescent="0.25">
      <c r="C18" s="106" t="s">
        <v>122</v>
      </c>
      <c r="E18" s="28">
        <v>19</v>
      </c>
      <c r="G18" s="27" t="s">
        <v>62</v>
      </c>
      <c r="I18" s="28">
        <v>18</v>
      </c>
      <c r="K18" s="80">
        <v>15287</v>
      </c>
      <c r="L18" s="81"/>
      <c r="M18" s="80">
        <v>0</v>
      </c>
      <c r="N18" s="81"/>
      <c r="O18" s="80">
        <v>15287</v>
      </c>
      <c r="P18" s="81"/>
      <c r="Q18" s="80">
        <v>30574</v>
      </c>
      <c r="R18" s="81"/>
      <c r="S18" s="80">
        <v>59</v>
      </c>
      <c r="T18" s="81"/>
      <c r="U18" s="80">
        <v>30515</v>
      </c>
    </row>
    <row r="19" spans="3:21" s="27" customFormat="1" ht="21.75" customHeight="1" x14ac:dyDescent="0.25">
      <c r="C19" s="106" t="s">
        <v>122</v>
      </c>
      <c r="E19" s="28">
        <v>30</v>
      </c>
      <c r="G19" s="27" t="s">
        <v>62</v>
      </c>
      <c r="I19" s="28">
        <v>0</v>
      </c>
      <c r="K19" s="80">
        <v>3021</v>
      </c>
      <c r="L19" s="81"/>
      <c r="M19" s="80">
        <v>0</v>
      </c>
      <c r="N19" s="81"/>
      <c r="O19" s="80">
        <v>3021</v>
      </c>
      <c r="P19" s="81"/>
      <c r="Q19" s="80">
        <v>12446</v>
      </c>
      <c r="R19" s="81"/>
      <c r="S19" s="80">
        <v>0</v>
      </c>
      <c r="T19" s="81"/>
      <c r="U19" s="80">
        <v>12446</v>
      </c>
    </row>
    <row r="20" spans="3:21" s="27" customFormat="1" ht="21.75" customHeight="1" x14ac:dyDescent="0.25">
      <c r="C20" s="106" t="s">
        <v>137</v>
      </c>
      <c r="E20" s="28">
        <v>17</v>
      </c>
      <c r="G20" s="27" t="s">
        <v>62</v>
      </c>
      <c r="I20" s="28">
        <v>0</v>
      </c>
      <c r="K20" s="80">
        <v>1039</v>
      </c>
      <c r="L20" s="81"/>
      <c r="M20" s="80">
        <v>0</v>
      </c>
      <c r="N20" s="81"/>
      <c r="O20" s="80">
        <v>1039</v>
      </c>
      <c r="P20" s="81"/>
      <c r="Q20" s="80">
        <v>2004</v>
      </c>
      <c r="R20" s="81"/>
      <c r="S20" s="80">
        <v>0</v>
      </c>
      <c r="T20" s="81"/>
      <c r="U20" s="80">
        <v>2004</v>
      </c>
    </row>
    <row r="21" spans="3:21" s="27" customFormat="1" ht="21.75" customHeight="1" thickBot="1" x14ac:dyDescent="0.3">
      <c r="C21" s="172" t="s">
        <v>93</v>
      </c>
      <c r="D21" s="172"/>
      <c r="E21" s="172"/>
      <c r="F21" s="172"/>
      <c r="G21" s="172"/>
      <c r="H21" s="172"/>
      <c r="I21" s="172"/>
      <c r="K21" s="116">
        <f>SUM(K10:K20)</f>
        <v>1823452090</v>
      </c>
      <c r="L21" s="81"/>
      <c r="M21" s="116">
        <f>SUM(M10:M20)</f>
        <v>-53118</v>
      </c>
      <c r="N21" s="81"/>
      <c r="O21" s="116">
        <f>SUM(O10:O20)</f>
        <v>1823505208</v>
      </c>
      <c r="P21" s="81"/>
      <c r="Q21" s="116">
        <f>SUM(Q10:Q20)</f>
        <v>3556219831</v>
      </c>
      <c r="S21" s="33">
        <f>SUM(S10:S20)</f>
        <v>2627834</v>
      </c>
      <c r="U21" s="116">
        <f>SUM(U10:U20)</f>
        <v>3553591997</v>
      </c>
    </row>
    <row r="22" spans="3:21" ht="21.75" customHeight="1" thickTop="1" x14ac:dyDescent="0.25"/>
    <row r="24" spans="3:21" ht="21.75" customHeight="1" x14ac:dyDescent="0.25">
      <c r="K24" s="53">
        <v>9</v>
      </c>
    </row>
  </sheetData>
  <sortState xmlns:xlrd2="http://schemas.microsoft.com/office/spreadsheetml/2017/richdata2" ref="C10:U20">
    <sortCondition descending="1" ref="U10:U20"/>
  </sortState>
  <mergeCells count="17">
    <mergeCell ref="C8:I8"/>
    <mergeCell ref="C2:U2"/>
    <mergeCell ref="C3:U3"/>
    <mergeCell ref="C4:U4"/>
    <mergeCell ref="C21:I21"/>
    <mergeCell ref="S9"/>
    <mergeCell ref="U9"/>
    <mergeCell ref="Q8:U8"/>
    <mergeCell ref="K9"/>
    <mergeCell ref="M9"/>
    <mergeCell ref="O9"/>
    <mergeCell ref="K8:O8"/>
    <mergeCell ref="Q9"/>
    <mergeCell ref="C9"/>
    <mergeCell ref="E9"/>
    <mergeCell ref="G9"/>
    <mergeCell ref="I9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3"/>
  <sheetViews>
    <sheetView rightToLeft="1" view="pageBreakPreview" topLeftCell="A7" zoomScale="85" zoomScaleNormal="70" zoomScaleSheetLayoutView="85" workbookViewId="0">
      <selection activeCell="Z28" sqref="Z28"/>
    </sheetView>
  </sheetViews>
  <sheetFormatPr defaultRowHeight="21" x14ac:dyDescent="0.55000000000000004"/>
  <cols>
    <col min="1" max="1" width="7" style="4" customWidth="1"/>
    <col min="2" max="2" width="34.7109375" style="4" customWidth="1"/>
    <col min="3" max="3" width="1" style="4" customWidth="1"/>
    <col min="4" max="4" width="17.71093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0" x14ac:dyDescent="0.55000000000000004">
      <c r="B2" s="150" t="s">
        <v>108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</row>
    <row r="3" spans="2:28" ht="30" x14ac:dyDescent="0.55000000000000004">
      <c r="B3" s="150" t="s">
        <v>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</row>
    <row r="4" spans="2:28" ht="30" x14ac:dyDescent="0.55000000000000004">
      <c r="B4" s="150" t="s">
        <v>184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7" spans="2:28" s="2" customFormat="1" ht="30" x14ac:dyDescent="0.55000000000000004">
      <c r="B7" s="11" t="s">
        <v>156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49" t="s">
        <v>1</v>
      </c>
      <c r="D8" s="150" t="s">
        <v>55</v>
      </c>
      <c r="E8" s="150" t="s">
        <v>55</v>
      </c>
      <c r="F8" s="150" t="s">
        <v>55</v>
      </c>
      <c r="G8" s="150" t="s">
        <v>55</v>
      </c>
      <c r="H8" s="150" t="s">
        <v>55</v>
      </c>
      <c r="I8" s="150" t="s">
        <v>55</v>
      </c>
      <c r="J8" s="150" t="s">
        <v>55</v>
      </c>
      <c r="K8" s="150" t="s">
        <v>55</v>
      </c>
      <c r="L8" s="150" t="s">
        <v>55</v>
      </c>
      <c r="N8" s="150" t="s">
        <v>56</v>
      </c>
      <c r="O8" s="150" t="s">
        <v>56</v>
      </c>
      <c r="P8" s="150" t="s">
        <v>56</v>
      </c>
      <c r="Q8" s="150" t="s">
        <v>56</v>
      </c>
      <c r="R8" s="150" t="s">
        <v>56</v>
      </c>
      <c r="S8" s="150" t="s">
        <v>56</v>
      </c>
      <c r="T8" s="150" t="s">
        <v>56</v>
      </c>
      <c r="U8" s="150" t="s">
        <v>56</v>
      </c>
      <c r="V8" s="150" t="s">
        <v>56</v>
      </c>
    </row>
    <row r="9" spans="2:28" s="37" customFormat="1" ht="55.5" customHeight="1" x14ac:dyDescent="0.25">
      <c r="B9" s="149" t="s">
        <v>1</v>
      </c>
      <c r="D9" s="175" t="s">
        <v>77</v>
      </c>
      <c r="E9" s="38"/>
      <c r="F9" s="175" t="s">
        <v>78</v>
      </c>
      <c r="G9" s="38"/>
      <c r="H9" s="175" t="s">
        <v>79</v>
      </c>
      <c r="I9" s="38"/>
      <c r="J9" s="175" t="s">
        <v>45</v>
      </c>
      <c r="K9" s="38"/>
      <c r="L9" s="175" t="s">
        <v>80</v>
      </c>
      <c r="N9" s="175" t="s">
        <v>77</v>
      </c>
      <c r="O9" s="38"/>
      <c r="P9" s="175" t="s">
        <v>78</v>
      </c>
      <c r="Q9" s="38"/>
      <c r="R9" s="175" t="s">
        <v>79</v>
      </c>
      <c r="S9" s="38"/>
      <c r="T9" s="175" t="s">
        <v>45</v>
      </c>
      <c r="U9" s="38"/>
      <c r="V9" s="175" t="s">
        <v>80</v>
      </c>
    </row>
    <row r="10" spans="2:28" x14ac:dyDescent="0.55000000000000004">
      <c r="B10" s="102" t="s">
        <v>18</v>
      </c>
      <c r="D10" s="71">
        <v>0</v>
      </c>
      <c r="E10" s="62"/>
      <c r="F10" s="71">
        <v>573664506</v>
      </c>
      <c r="G10" s="62"/>
      <c r="H10" s="71">
        <v>0</v>
      </c>
      <c r="I10" s="62"/>
      <c r="J10" s="71">
        <v>573664506</v>
      </c>
      <c r="K10" s="62"/>
      <c r="L10" s="36">
        <v>0.1158</v>
      </c>
      <c r="M10" s="62"/>
      <c r="N10" s="71">
        <v>0</v>
      </c>
      <c r="O10" s="62"/>
      <c r="P10" s="71">
        <v>2096799766</v>
      </c>
      <c r="Q10" s="62"/>
      <c r="R10" s="71">
        <v>0</v>
      </c>
      <c r="S10" s="62"/>
      <c r="T10" s="71">
        <v>2096799766</v>
      </c>
      <c r="U10" s="62"/>
      <c r="V10" s="36">
        <v>0.187</v>
      </c>
    </row>
    <row r="11" spans="2:28" x14ac:dyDescent="0.55000000000000004">
      <c r="B11" s="102" t="s">
        <v>69</v>
      </c>
      <c r="D11" s="71">
        <v>0</v>
      </c>
      <c r="E11" s="62"/>
      <c r="F11" s="71">
        <v>-921318940</v>
      </c>
      <c r="G11" s="62"/>
      <c r="H11" s="71">
        <v>1537685578</v>
      </c>
      <c r="I11" s="62"/>
      <c r="J11" s="71">
        <v>616366638</v>
      </c>
      <c r="K11" s="62"/>
      <c r="L11" s="36">
        <v>0.1244</v>
      </c>
      <c r="M11" s="62"/>
      <c r="N11" s="71">
        <v>0</v>
      </c>
      <c r="O11" s="62"/>
      <c r="P11" s="71">
        <v>0</v>
      </c>
      <c r="Q11" s="62"/>
      <c r="R11" s="71">
        <v>1537685578</v>
      </c>
      <c r="S11" s="62"/>
      <c r="T11" s="71">
        <v>1537685578</v>
      </c>
      <c r="U11" s="62"/>
      <c r="V11" s="36">
        <v>0.1371</v>
      </c>
    </row>
    <row r="12" spans="2:28" x14ac:dyDescent="0.55000000000000004">
      <c r="B12" s="102" t="s">
        <v>15</v>
      </c>
      <c r="D12" s="71">
        <v>666710172</v>
      </c>
      <c r="E12" s="121"/>
      <c r="F12" s="71">
        <v>-349208303</v>
      </c>
      <c r="G12" s="121"/>
      <c r="H12" s="71">
        <v>0</v>
      </c>
      <c r="I12" s="121"/>
      <c r="J12" s="71">
        <v>317501869</v>
      </c>
      <c r="K12" s="121"/>
      <c r="L12" s="36">
        <v>6.4100000000000004E-2</v>
      </c>
      <c r="M12" s="121"/>
      <c r="N12" s="71">
        <v>666710172</v>
      </c>
      <c r="O12" s="121"/>
      <c r="P12" s="71">
        <v>652560972</v>
      </c>
      <c r="Q12" s="121"/>
      <c r="R12" s="71">
        <v>0</v>
      </c>
      <c r="S12" s="121"/>
      <c r="T12" s="71">
        <v>1319271144</v>
      </c>
      <c r="U12" s="121"/>
      <c r="V12" s="36">
        <v>0.1177</v>
      </c>
    </row>
    <row r="13" spans="2:28" x14ac:dyDescent="0.55000000000000004">
      <c r="B13" s="102" t="s">
        <v>168</v>
      </c>
      <c r="D13" s="71">
        <v>0</v>
      </c>
      <c r="E13" s="121"/>
      <c r="F13" s="71">
        <v>486663708</v>
      </c>
      <c r="G13" s="121"/>
      <c r="H13" s="71">
        <v>0</v>
      </c>
      <c r="I13" s="121"/>
      <c r="J13" s="71">
        <v>486663708</v>
      </c>
      <c r="K13" s="121"/>
      <c r="L13" s="36">
        <v>9.8199999999999996E-2</v>
      </c>
      <c r="M13" s="121"/>
      <c r="N13" s="71">
        <v>0</v>
      </c>
      <c r="O13" s="121"/>
      <c r="P13" s="71">
        <v>1231108906</v>
      </c>
      <c r="Q13" s="121"/>
      <c r="R13" s="71">
        <v>0</v>
      </c>
      <c r="S13" s="121"/>
      <c r="T13" s="71">
        <v>1231108906</v>
      </c>
      <c r="U13" s="121"/>
      <c r="V13" s="36">
        <v>0.10979999999999999</v>
      </c>
    </row>
    <row r="14" spans="2:28" x14ac:dyDescent="0.55000000000000004">
      <c r="B14" s="102" t="s">
        <v>16</v>
      </c>
      <c r="D14" s="71">
        <v>603943600</v>
      </c>
      <c r="E14" s="121"/>
      <c r="F14" s="71">
        <v>-569398214</v>
      </c>
      <c r="G14" s="121"/>
      <c r="H14" s="71">
        <v>119005911</v>
      </c>
      <c r="I14" s="121"/>
      <c r="J14" s="71">
        <v>153551297</v>
      </c>
      <c r="K14" s="121"/>
      <c r="L14" s="36">
        <v>3.1E-2</v>
      </c>
      <c r="M14" s="121"/>
      <c r="N14" s="71">
        <v>603943600</v>
      </c>
      <c r="O14" s="121"/>
      <c r="P14" s="71">
        <v>112016</v>
      </c>
      <c r="Q14" s="121"/>
      <c r="R14" s="71">
        <v>119005911</v>
      </c>
      <c r="S14" s="121"/>
      <c r="T14" s="71">
        <v>723061527</v>
      </c>
      <c r="U14" s="121"/>
      <c r="V14" s="36">
        <v>6.4500000000000002E-2</v>
      </c>
    </row>
    <row r="15" spans="2:28" x14ac:dyDescent="0.55000000000000004">
      <c r="B15" s="102" t="s">
        <v>76</v>
      </c>
      <c r="D15" s="71">
        <v>0</v>
      </c>
      <c r="E15" s="121"/>
      <c r="F15" s="71">
        <v>0</v>
      </c>
      <c r="G15" s="121"/>
      <c r="H15" s="71">
        <v>0</v>
      </c>
      <c r="I15" s="121"/>
      <c r="J15" s="71">
        <v>0</v>
      </c>
      <c r="K15" s="121"/>
      <c r="L15" s="36">
        <v>0</v>
      </c>
      <c r="M15" s="121"/>
      <c r="N15" s="71">
        <v>0</v>
      </c>
      <c r="O15" s="121"/>
      <c r="P15" s="71">
        <v>0</v>
      </c>
      <c r="Q15" s="121"/>
      <c r="R15" s="71">
        <v>556717722</v>
      </c>
      <c r="S15" s="121"/>
      <c r="T15" s="71">
        <v>556717722</v>
      </c>
      <c r="U15" s="121"/>
      <c r="V15" s="36">
        <v>4.9599999999999998E-2</v>
      </c>
    </row>
    <row r="16" spans="2:28" x14ac:dyDescent="0.55000000000000004">
      <c r="B16" s="102" t="s">
        <v>167</v>
      </c>
      <c r="D16" s="71">
        <v>0</v>
      </c>
      <c r="E16" s="121"/>
      <c r="F16" s="71">
        <v>0</v>
      </c>
      <c r="G16" s="121"/>
      <c r="H16" s="71">
        <v>0</v>
      </c>
      <c r="I16" s="121"/>
      <c r="J16" s="71">
        <v>0</v>
      </c>
      <c r="K16" s="121"/>
      <c r="L16" s="36">
        <v>0</v>
      </c>
      <c r="M16" s="121"/>
      <c r="N16" s="71">
        <v>0</v>
      </c>
      <c r="O16" s="121"/>
      <c r="P16" s="71">
        <v>0</v>
      </c>
      <c r="Q16" s="121"/>
      <c r="R16" s="71">
        <v>58151958</v>
      </c>
      <c r="S16" s="121"/>
      <c r="T16" s="71">
        <v>58151958</v>
      </c>
      <c r="U16" s="121"/>
      <c r="V16" s="36">
        <v>5.1999999999999998E-3</v>
      </c>
    </row>
    <row r="17" spans="2:22" x14ac:dyDescent="0.55000000000000004">
      <c r="B17" s="102" t="s">
        <v>14</v>
      </c>
      <c r="D17" s="71">
        <v>0</v>
      </c>
      <c r="E17" s="121"/>
      <c r="F17" s="71">
        <v>-7427928</v>
      </c>
      <c r="G17" s="121"/>
      <c r="H17" s="71">
        <v>14014199</v>
      </c>
      <c r="I17" s="121"/>
      <c r="J17" s="71">
        <v>6586271</v>
      </c>
      <c r="K17" s="121"/>
      <c r="L17" s="36">
        <v>1.2999999999999999E-3</v>
      </c>
      <c r="M17" s="121"/>
      <c r="N17" s="71">
        <v>0</v>
      </c>
      <c r="O17" s="121"/>
      <c r="P17" s="71">
        <v>0</v>
      </c>
      <c r="Q17" s="121"/>
      <c r="R17" s="71">
        <v>14014199</v>
      </c>
      <c r="S17" s="121"/>
      <c r="T17" s="71">
        <v>14014199</v>
      </c>
      <c r="U17" s="121"/>
      <c r="V17" s="36">
        <v>1.1999999999999999E-3</v>
      </c>
    </row>
    <row r="18" spans="2:22" x14ac:dyDescent="0.55000000000000004">
      <c r="B18" s="102" t="s">
        <v>17</v>
      </c>
      <c r="D18" s="71">
        <v>0</v>
      </c>
      <c r="E18" s="121"/>
      <c r="F18" s="71">
        <v>25422828</v>
      </c>
      <c r="G18" s="121"/>
      <c r="H18" s="71">
        <v>0</v>
      </c>
      <c r="I18" s="121"/>
      <c r="J18" s="71">
        <v>25422828</v>
      </c>
      <c r="K18" s="121"/>
      <c r="L18" s="36">
        <v>5.1000000000000004E-3</v>
      </c>
      <c r="M18" s="121"/>
      <c r="N18" s="71">
        <v>0</v>
      </c>
      <c r="O18" s="121"/>
      <c r="P18" s="71">
        <v>13030020</v>
      </c>
      <c r="Q18" s="121"/>
      <c r="R18" s="71">
        <v>0</v>
      </c>
      <c r="S18" s="121"/>
      <c r="T18" s="71">
        <v>13030020</v>
      </c>
      <c r="U18" s="121"/>
      <c r="V18" s="36">
        <v>1.1999999999999999E-3</v>
      </c>
    </row>
    <row r="19" spans="2:22" x14ac:dyDescent="0.55000000000000004">
      <c r="B19" s="102" t="s">
        <v>13</v>
      </c>
      <c r="D19" s="71">
        <v>0</v>
      </c>
      <c r="E19" s="121"/>
      <c r="F19" s="71">
        <v>12426987</v>
      </c>
      <c r="G19" s="121"/>
      <c r="H19" s="71">
        <v>-16807037</v>
      </c>
      <c r="I19" s="121"/>
      <c r="J19" s="71">
        <v>-4380050</v>
      </c>
      <c r="K19" s="121"/>
      <c r="L19" s="36">
        <v>-8.9999999999999998E-4</v>
      </c>
      <c r="M19" s="121"/>
      <c r="N19" s="71">
        <v>0</v>
      </c>
      <c r="O19" s="121"/>
      <c r="P19" s="71">
        <v>0</v>
      </c>
      <c r="Q19" s="121"/>
      <c r="R19" s="71">
        <v>-16807037</v>
      </c>
      <c r="S19" s="121"/>
      <c r="T19" s="71">
        <v>-16807037</v>
      </c>
      <c r="U19" s="121"/>
      <c r="V19" s="36">
        <v>-1.5E-3</v>
      </c>
    </row>
    <row r="20" spans="2:22" x14ac:dyDescent="0.55000000000000004">
      <c r="B20" s="102" t="s">
        <v>186</v>
      </c>
      <c r="D20" s="71">
        <v>0</v>
      </c>
      <c r="E20" s="121"/>
      <c r="F20" s="71">
        <v>-261404992</v>
      </c>
      <c r="G20" s="121"/>
      <c r="H20" s="71">
        <v>0</v>
      </c>
      <c r="I20" s="121"/>
      <c r="J20" s="71">
        <v>-261404992</v>
      </c>
      <c r="K20" s="121"/>
      <c r="L20" s="36">
        <v>-5.28E-2</v>
      </c>
      <c r="M20" s="121"/>
      <c r="N20" s="71">
        <v>0</v>
      </c>
      <c r="O20" s="121"/>
      <c r="P20" s="71">
        <v>-261404992</v>
      </c>
      <c r="Q20" s="121"/>
      <c r="R20" s="71">
        <v>0</v>
      </c>
      <c r="S20" s="121"/>
      <c r="T20" s="71">
        <v>-261404992</v>
      </c>
      <c r="U20" s="121"/>
      <c r="V20" s="36">
        <v>-2.3300000000000001E-2</v>
      </c>
    </row>
    <row r="21" spans="2:22" ht="21.75" thickBot="1" x14ac:dyDescent="0.6">
      <c r="B21" s="108" t="s">
        <v>93</v>
      </c>
      <c r="D21" s="65">
        <f>SUM(D10:D20)</f>
        <v>1270653772</v>
      </c>
      <c r="E21" s="62"/>
      <c r="F21" s="65">
        <f>SUM(F10:F20)</f>
        <v>-1010580348</v>
      </c>
      <c r="G21" s="62"/>
      <c r="H21" s="65">
        <f>SUM(H10:H20)</f>
        <v>1653898651</v>
      </c>
      <c r="I21" s="62"/>
      <c r="J21" s="65">
        <f>SUM(J10:J20)</f>
        <v>1913972075</v>
      </c>
      <c r="K21" s="62"/>
      <c r="L21" s="110">
        <f>SUM(L10:L20)</f>
        <v>0.38619999999999999</v>
      </c>
      <c r="M21" s="62"/>
      <c r="N21" s="65">
        <f>SUM(N10:N20)</f>
        <v>1270653772</v>
      </c>
      <c r="O21" s="62"/>
      <c r="P21" s="65">
        <f>SUM(P10:P20)</f>
        <v>3732206688</v>
      </c>
      <c r="Q21" s="62"/>
      <c r="R21" s="65">
        <f>SUM(R10:R20)</f>
        <v>2268768331</v>
      </c>
      <c r="S21" s="62"/>
      <c r="T21" s="65">
        <f>SUM(T10:T20)</f>
        <v>7271628791</v>
      </c>
      <c r="U21" s="62"/>
      <c r="V21" s="110">
        <f>SUM(V10:V20)</f>
        <v>0.64849999999999997</v>
      </c>
    </row>
    <row r="22" spans="2:22" ht="21.75" thickTop="1" x14ac:dyDescent="0.55000000000000004"/>
    <row r="23" spans="2:22" ht="30" x14ac:dyDescent="0.75">
      <c r="L23" s="51">
        <v>10</v>
      </c>
    </row>
  </sheetData>
  <sortState xmlns:xlrd2="http://schemas.microsoft.com/office/spreadsheetml/2017/richdata2" ref="B10:V20">
    <sortCondition descending="1" ref="T10:T2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2:AC13"/>
  <sheetViews>
    <sheetView rightToLeft="1" view="pageBreakPreview" zoomScale="85" zoomScaleNormal="85" zoomScaleSheetLayoutView="85" workbookViewId="0">
      <selection activeCell="Z28" sqref="Z28"/>
    </sheetView>
  </sheetViews>
  <sheetFormatPr defaultRowHeight="21" x14ac:dyDescent="0.55000000000000004"/>
  <cols>
    <col min="1" max="1" width="4.7109375" style="2" customWidth="1"/>
    <col min="2" max="2" width="6.42578125" style="2" customWidth="1"/>
    <col min="3" max="3" width="27.57031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7.5703125" style="2" customWidth="1"/>
    <col min="8" max="8" width="1" style="2" customWidth="1"/>
    <col min="9" max="9" width="13.5703125" style="2" customWidth="1"/>
    <col min="10" max="10" width="1" style="2" customWidth="1"/>
    <col min="11" max="11" width="14.140625" style="2" customWidth="1"/>
    <col min="12" max="12" width="1" style="2" customWidth="1"/>
    <col min="13" max="13" width="15" style="2" customWidth="1"/>
    <col min="14" max="14" width="1" style="2" customWidth="1"/>
    <col min="15" max="15" width="15.85546875" style="2" customWidth="1"/>
    <col min="16" max="16" width="1" style="2" customWidth="1"/>
    <col min="17" max="17" width="15.7109375" style="2" customWidth="1"/>
    <col min="18" max="18" width="1" style="2" customWidth="1"/>
    <col min="19" max="19" width="13" style="2" customWidth="1"/>
    <col min="20" max="20" width="1" style="2" customWidth="1"/>
    <col min="21" max="21" width="1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3:29" ht="30" x14ac:dyDescent="0.55000000000000004">
      <c r="C2" s="148" t="s">
        <v>108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3:29" ht="30" x14ac:dyDescent="0.55000000000000004">
      <c r="C3" s="148" t="s">
        <v>53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3:29" ht="30" x14ac:dyDescent="0.55000000000000004">
      <c r="C4" s="148" t="s">
        <v>184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6" spans="3:29" ht="30" x14ac:dyDescent="0.55000000000000004">
      <c r="C6" s="11" t="s">
        <v>157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35" customFormat="1" ht="24" x14ac:dyDescent="0.6">
      <c r="C7" s="178" t="s">
        <v>1</v>
      </c>
      <c r="E7" s="177" t="s">
        <v>63</v>
      </c>
      <c r="F7" s="177" t="s">
        <v>63</v>
      </c>
      <c r="G7" s="177" t="s">
        <v>63</v>
      </c>
      <c r="H7" s="177" t="s">
        <v>63</v>
      </c>
      <c r="I7" s="177" t="s">
        <v>63</v>
      </c>
      <c r="K7" s="177" t="s">
        <v>55</v>
      </c>
      <c r="L7" s="177" t="s">
        <v>55</v>
      </c>
      <c r="M7" s="177" t="s">
        <v>55</v>
      </c>
      <c r="N7" s="177" t="s">
        <v>55</v>
      </c>
      <c r="O7" s="177" t="s">
        <v>55</v>
      </c>
      <c r="Q7" s="177" t="s">
        <v>56</v>
      </c>
      <c r="R7" s="177" t="s">
        <v>56</v>
      </c>
      <c r="S7" s="177" t="s">
        <v>56</v>
      </c>
      <c r="T7" s="177" t="s">
        <v>56</v>
      </c>
      <c r="U7" s="177" t="s">
        <v>56</v>
      </c>
    </row>
    <row r="8" spans="3:29" s="35" customFormat="1" ht="56.25" customHeight="1" x14ac:dyDescent="0.6">
      <c r="C8" s="178" t="s">
        <v>1</v>
      </c>
      <c r="E8" s="176" t="s">
        <v>64</v>
      </c>
      <c r="F8" s="52"/>
      <c r="G8" s="176" t="s">
        <v>65</v>
      </c>
      <c r="H8" s="52"/>
      <c r="I8" s="176" t="s">
        <v>66</v>
      </c>
      <c r="K8" s="176" t="s">
        <v>67</v>
      </c>
      <c r="L8" s="52"/>
      <c r="M8" s="176" t="s">
        <v>60</v>
      </c>
      <c r="N8" s="52"/>
      <c r="O8" s="176" t="s">
        <v>68</v>
      </c>
      <c r="Q8" s="176" t="s">
        <v>67</v>
      </c>
      <c r="R8" s="52"/>
      <c r="S8" s="176" t="s">
        <v>60</v>
      </c>
      <c r="T8" s="52"/>
      <c r="U8" s="176" t="s">
        <v>68</v>
      </c>
    </row>
    <row r="9" spans="3:29" s="4" customFormat="1" x14ac:dyDescent="0.55000000000000004">
      <c r="C9" s="39" t="s">
        <v>15</v>
      </c>
      <c r="E9" s="122" t="s">
        <v>205</v>
      </c>
      <c r="F9" s="62"/>
      <c r="G9" s="72">
        <v>354847</v>
      </c>
      <c r="H9" s="74"/>
      <c r="I9" s="72">
        <v>2180</v>
      </c>
      <c r="J9" s="74"/>
      <c r="K9" s="72">
        <v>773566460</v>
      </c>
      <c r="L9" s="74"/>
      <c r="M9" s="72">
        <v>106856288</v>
      </c>
      <c r="N9" s="74"/>
      <c r="O9" s="72">
        <v>666710172</v>
      </c>
      <c r="P9" s="74"/>
      <c r="Q9" s="72">
        <v>773566460</v>
      </c>
      <c r="R9" s="74"/>
      <c r="S9" s="72">
        <v>106856288</v>
      </c>
      <c r="T9" s="74"/>
      <c r="U9" s="72">
        <v>666710172</v>
      </c>
    </row>
    <row r="10" spans="3:29" s="4" customFormat="1" x14ac:dyDescent="0.55000000000000004">
      <c r="C10" s="101" t="s">
        <v>16</v>
      </c>
      <c r="E10" s="73" t="s">
        <v>204</v>
      </c>
      <c r="F10" s="62"/>
      <c r="G10" s="72">
        <v>206830</v>
      </c>
      <c r="H10" s="122"/>
      <c r="I10" s="72">
        <v>3370</v>
      </c>
      <c r="J10" s="122"/>
      <c r="K10" s="72">
        <v>697017100</v>
      </c>
      <c r="L10" s="122"/>
      <c r="M10" s="72">
        <v>93073500</v>
      </c>
      <c r="N10" s="122"/>
      <c r="O10" s="72">
        <v>603943600</v>
      </c>
      <c r="P10" s="122"/>
      <c r="Q10" s="72">
        <v>697017100</v>
      </c>
      <c r="R10" s="122"/>
      <c r="S10" s="72">
        <v>93073500</v>
      </c>
      <c r="T10" s="122"/>
      <c r="U10" s="72">
        <v>603943600</v>
      </c>
    </row>
    <row r="11" spans="3:29" ht="21.75" thickBot="1" x14ac:dyDescent="0.6">
      <c r="C11" s="107" t="s">
        <v>93</v>
      </c>
      <c r="D11" s="61"/>
      <c r="E11" s="66"/>
      <c r="F11" s="66"/>
      <c r="G11" s="67">
        <f>SUM(G9:G10)</f>
        <v>561677</v>
      </c>
      <c r="H11" s="66"/>
      <c r="I11" s="67">
        <f>SUM(I9:I10)</f>
        <v>5550</v>
      </c>
      <c r="J11" s="68"/>
      <c r="K11" s="67">
        <f>SUM(K9:K10)</f>
        <v>1470583560</v>
      </c>
      <c r="L11" s="68"/>
      <c r="M11" s="67">
        <f>SUM(M9:M10)</f>
        <v>199929788</v>
      </c>
      <c r="N11" s="68"/>
      <c r="O11" s="67">
        <f>SUM(O9:O10)</f>
        <v>1270653772</v>
      </c>
      <c r="P11" s="68"/>
      <c r="Q11" s="67">
        <f>SUM(Q9:Q10)</f>
        <v>1470583560</v>
      </c>
      <c r="R11" s="68"/>
      <c r="S11" s="67">
        <f>SUM(S9:S10)</f>
        <v>199929788</v>
      </c>
      <c r="T11" s="68"/>
      <c r="U11" s="67">
        <f>SUM(U9:U10)</f>
        <v>1270653772</v>
      </c>
    </row>
    <row r="12" spans="3:29" ht="21.75" thickTop="1" x14ac:dyDescent="0.55000000000000004"/>
    <row r="13" spans="3:29" ht="30" x14ac:dyDescent="0.75">
      <c r="K13" s="45">
        <v>11</v>
      </c>
    </row>
  </sheetData>
  <sortState xmlns:xlrd2="http://schemas.microsoft.com/office/spreadsheetml/2017/richdata2" ref="C9:U10">
    <sortCondition descending="1" ref="U9:U10"/>
  </sortState>
  <mergeCells count="16">
    <mergeCell ref="C2:U2"/>
    <mergeCell ref="C3:U3"/>
    <mergeCell ref="C4:U4"/>
    <mergeCell ref="S8"/>
    <mergeCell ref="U8"/>
    <mergeCell ref="Q7:U7"/>
    <mergeCell ref="K8"/>
    <mergeCell ref="M8"/>
    <mergeCell ref="O8"/>
    <mergeCell ref="K7:O7"/>
    <mergeCell ref="Q8"/>
    <mergeCell ref="C7:C8"/>
    <mergeCell ref="E8"/>
    <mergeCell ref="G8"/>
    <mergeCell ref="I8"/>
    <mergeCell ref="E7:I7"/>
  </mergeCells>
  <printOptions horizontalCentered="1" verticalCentered="1"/>
  <pageMargins left="0.25" right="0.25" top="0.75" bottom="0.75" header="0.3" footer="0.3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8"/>
  <sheetViews>
    <sheetView rightToLeft="1" view="pageBreakPreview" topLeftCell="A13" zoomScale="85" zoomScaleNormal="100" zoomScaleSheetLayoutView="85" workbookViewId="0">
      <selection activeCell="N36" sqref="N36"/>
    </sheetView>
  </sheetViews>
  <sheetFormatPr defaultRowHeight="21" x14ac:dyDescent="0.55000000000000004"/>
  <cols>
    <col min="1" max="1" width="5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0.710937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0" t="s">
        <v>108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184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2:28" ht="61.5" customHeight="1" x14ac:dyDescent="0.55000000000000004"/>
    <row r="6" spans="2:28" s="2" customFormat="1" ht="30" x14ac:dyDescent="0.55000000000000004">
      <c r="B6" s="11" t="s">
        <v>158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x14ac:dyDescent="0.55000000000000004">
      <c r="B8" s="149" t="s">
        <v>1</v>
      </c>
      <c r="D8" s="150" t="s">
        <v>55</v>
      </c>
      <c r="E8" s="150" t="s">
        <v>55</v>
      </c>
      <c r="F8" s="150" t="s">
        <v>55</v>
      </c>
      <c r="G8" s="150" t="s">
        <v>55</v>
      </c>
      <c r="H8" s="150" t="s">
        <v>55</v>
      </c>
      <c r="I8" s="150" t="s">
        <v>55</v>
      </c>
      <c r="J8" s="150" t="s">
        <v>55</v>
      </c>
      <c r="L8" s="150" t="s">
        <v>56</v>
      </c>
      <c r="M8" s="150" t="s">
        <v>56</v>
      </c>
      <c r="N8" s="150" t="s">
        <v>56</v>
      </c>
      <c r="O8" s="150" t="s">
        <v>56</v>
      </c>
      <c r="P8" s="150" t="s">
        <v>56</v>
      </c>
      <c r="Q8" s="150" t="s">
        <v>56</v>
      </c>
      <c r="R8" s="150" t="s">
        <v>56</v>
      </c>
    </row>
    <row r="9" spans="2:28" ht="73.5" customHeight="1" x14ac:dyDescent="0.65">
      <c r="B9" s="149" t="s">
        <v>1</v>
      </c>
      <c r="D9" s="153" t="s">
        <v>5</v>
      </c>
      <c r="E9" s="43"/>
      <c r="F9" s="153" t="s">
        <v>72</v>
      </c>
      <c r="G9" s="43"/>
      <c r="H9" s="153" t="s">
        <v>73</v>
      </c>
      <c r="I9" s="43"/>
      <c r="J9" s="153" t="s">
        <v>74</v>
      </c>
      <c r="K9" s="34"/>
      <c r="L9" s="153" t="s">
        <v>5</v>
      </c>
      <c r="M9" s="43"/>
      <c r="N9" s="153" t="s">
        <v>72</v>
      </c>
      <c r="O9" s="43"/>
      <c r="P9" s="153" t="s">
        <v>73</v>
      </c>
      <c r="Q9" s="43"/>
      <c r="R9" s="109" t="s">
        <v>74</v>
      </c>
    </row>
    <row r="10" spans="2:28" ht="21.75" customHeight="1" x14ac:dyDescent="0.55000000000000004">
      <c r="B10" s="100" t="s">
        <v>18</v>
      </c>
      <c r="D10" s="72">
        <v>250368</v>
      </c>
      <c r="E10" s="62"/>
      <c r="F10" s="72">
        <v>9227163358</v>
      </c>
      <c r="G10" s="62"/>
      <c r="H10" s="72">
        <v>8653498852</v>
      </c>
      <c r="I10" s="62"/>
      <c r="J10" s="72">
        <v>573664506</v>
      </c>
      <c r="K10" s="62"/>
      <c r="L10" s="72">
        <v>250368</v>
      </c>
      <c r="M10" s="62"/>
      <c r="N10" s="72">
        <v>9227163358</v>
      </c>
      <c r="O10" s="62"/>
      <c r="P10" s="72">
        <v>7130363592</v>
      </c>
      <c r="Q10" s="62"/>
      <c r="R10" s="72">
        <v>2096799766</v>
      </c>
    </row>
    <row r="11" spans="2:28" ht="21.75" customHeight="1" x14ac:dyDescent="0.55000000000000004">
      <c r="B11" s="102" t="s">
        <v>168</v>
      </c>
      <c r="D11" s="71">
        <v>38763</v>
      </c>
      <c r="E11" s="62"/>
      <c r="F11" s="71">
        <v>3869804929</v>
      </c>
      <c r="G11" s="62"/>
      <c r="H11" s="71">
        <v>3383141221</v>
      </c>
      <c r="I11" s="62"/>
      <c r="J11" s="71">
        <v>486663708</v>
      </c>
      <c r="K11" s="62"/>
      <c r="L11" s="71">
        <v>38763</v>
      </c>
      <c r="M11" s="62"/>
      <c r="N11" s="71">
        <v>3869804929</v>
      </c>
      <c r="O11" s="62"/>
      <c r="P11" s="71">
        <v>2638696023</v>
      </c>
      <c r="Q11" s="62"/>
      <c r="R11" s="71">
        <v>1231108906</v>
      </c>
    </row>
    <row r="12" spans="2:28" ht="21.75" customHeight="1" x14ac:dyDescent="0.55000000000000004">
      <c r="B12" s="102" t="s">
        <v>15</v>
      </c>
      <c r="D12" s="71">
        <v>354847</v>
      </c>
      <c r="E12" s="62"/>
      <c r="F12" s="71">
        <v>6321023033</v>
      </c>
      <c r="G12" s="62"/>
      <c r="H12" s="71">
        <v>6670231337</v>
      </c>
      <c r="I12" s="62"/>
      <c r="J12" s="71">
        <v>-349208303</v>
      </c>
      <c r="K12" s="62"/>
      <c r="L12" s="71">
        <v>354847</v>
      </c>
      <c r="M12" s="62"/>
      <c r="N12" s="71">
        <v>6321023033</v>
      </c>
      <c r="O12" s="62"/>
      <c r="P12" s="71">
        <v>5668462061</v>
      </c>
      <c r="Q12" s="62"/>
      <c r="R12" s="71">
        <v>652560972</v>
      </c>
    </row>
    <row r="13" spans="2:28" ht="21.75" customHeight="1" x14ac:dyDescent="0.55000000000000004">
      <c r="B13" s="101" t="s">
        <v>171</v>
      </c>
      <c r="D13" s="74">
        <v>17300</v>
      </c>
      <c r="E13" s="62"/>
      <c r="F13" s="74">
        <v>10185327774</v>
      </c>
      <c r="G13" s="62"/>
      <c r="H13" s="74">
        <v>10021111344</v>
      </c>
      <c r="I13" s="62"/>
      <c r="J13" s="74">
        <v>164216430</v>
      </c>
      <c r="K13" s="62"/>
      <c r="L13" s="74">
        <v>17300</v>
      </c>
      <c r="M13" s="62"/>
      <c r="N13" s="74">
        <v>10185327774</v>
      </c>
      <c r="O13" s="62"/>
      <c r="P13" s="74">
        <v>9819083968</v>
      </c>
      <c r="Q13" s="62"/>
      <c r="R13" s="74">
        <v>366243806</v>
      </c>
    </row>
    <row r="14" spans="2:28" ht="21.75" customHeight="1" x14ac:dyDescent="0.55000000000000004">
      <c r="B14" s="101" t="s">
        <v>112</v>
      </c>
      <c r="D14" s="74">
        <v>13000</v>
      </c>
      <c r="E14" s="62"/>
      <c r="F14" s="74">
        <v>7900006864</v>
      </c>
      <c r="G14" s="62"/>
      <c r="H14" s="74">
        <v>7772331009</v>
      </c>
      <c r="I14" s="62"/>
      <c r="J14" s="74">
        <v>127675855</v>
      </c>
      <c r="K14" s="62"/>
      <c r="L14" s="74">
        <v>13000</v>
      </c>
      <c r="M14" s="62"/>
      <c r="N14" s="74">
        <v>7900006864</v>
      </c>
      <c r="O14" s="62"/>
      <c r="P14" s="74">
        <v>7622598153</v>
      </c>
      <c r="Q14" s="62"/>
      <c r="R14" s="74">
        <v>277408711</v>
      </c>
    </row>
    <row r="15" spans="2:28" ht="21.75" customHeight="1" x14ac:dyDescent="0.55000000000000004">
      <c r="B15" s="101" t="s">
        <v>170</v>
      </c>
      <c r="D15" s="74">
        <v>10360</v>
      </c>
      <c r="E15" s="62"/>
      <c r="F15" s="74">
        <v>5979868272</v>
      </c>
      <c r="G15" s="62"/>
      <c r="H15" s="74">
        <v>5889110405</v>
      </c>
      <c r="I15" s="62"/>
      <c r="J15" s="74">
        <v>90757867</v>
      </c>
      <c r="K15" s="62"/>
      <c r="L15" s="74">
        <v>10360</v>
      </c>
      <c r="M15" s="62"/>
      <c r="N15" s="74">
        <v>5979868272</v>
      </c>
      <c r="O15" s="62"/>
      <c r="P15" s="74">
        <v>5767091725</v>
      </c>
      <c r="Q15" s="62"/>
      <c r="R15" s="74">
        <v>212776547</v>
      </c>
    </row>
    <row r="16" spans="2:28" ht="21.75" customHeight="1" x14ac:dyDescent="0.55000000000000004">
      <c r="B16" s="101" t="s">
        <v>110</v>
      </c>
      <c r="D16" s="74">
        <v>10501</v>
      </c>
      <c r="E16" s="62"/>
      <c r="F16" s="74">
        <v>6281116094</v>
      </c>
      <c r="G16" s="62"/>
      <c r="H16" s="74">
        <v>6181343178</v>
      </c>
      <c r="I16" s="62"/>
      <c r="J16" s="74">
        <v>99772916</v>
      </c>
      <c r="K16" s="62"/>
      <c r="L16" s="74">
        <v>10501</v>
      </c>
      <c r="M16" s="62"/>
      <c r="N16" s="74">
        <v>6281116094</v>
      </c>
      <c r="O16" s="62"/>
      <c r="P16" s="74">
        <v>6068582879</v>
      </c>
      <c r="Q16" s="62"/>
      <c r="R16" s="74">
        <v>212533215</v>
      </c>
    </row>
    <row r="17" spans="2:18" ht="21.75" customHeight="1" x14ac:dyDescent="0.55000000000000004">
      <c r="B17" s="101" t="s">
        <v>114</v>
      </c>
      <c r="D17" s="74">
        <v>5000</v>
      </c>
      <c r="E17" s="62"/>
      <c r="F17" s="74">
        <v>2955414234</v>
      </c>
      <c r="G17" s="62"/>
      <c r="H17" s="74">
        <v>2910922299</v>
      </c>
      <c r="I17" s="62"/>
      <c r="J17" s="74">
        <v>44491935</v>
      </c>
      <c r="K17" s="62"/>
      <c r="L17" s="74">
        <v>5000</v>
      </c>
      <c r="M17" s="62"/>
      <c r="N17" s="74">
        <v>2955414234</v>
      </c>
      <c r="O17" s="62"/>
      <c r="P17" s="74">
        <v>2851383093</v>
      </c>
      <c r="Q17" s="62"/>
      <c r="R17" s="74">
        <v>104031141</v>
      </c>
    </row>
    <row r="18" spans="2:18" ht="21.75" customHeight="1" x14ac:dyDescent="0.55000000000000004">
      <c r="B18" s="102" t="s">
        <v>17</v>
      </c>
      <c r="D18" s="71">
        <v>465000</v>
      </c>
      <c r="E18" s="62"/>
      <c r="F18" s="71">
        <v>5609200488</v>
      </c>
      <c r="G18" s="62"/>
      <c r="H18" s="71">
        <v>5583777660</v>
      </c>
      <c r="I18" s="62"/>
      <c r="J18" s="71">
        <v>25422828</v>
      </c>
      <c r="K18" s="62"/>
      <c r="L18" s="71">
        <v>465000</v>
      </c>
      <c r="M18" s="62"/>
      <c r="N18" s="71">
        <v>5609200488</v>
      </c>
      <c r="O18" s="62"/>
      <c r="P18" s="71">
        <v>5596170468</v>
      </c>
      <c r="Q18" s="62"/>
      <c r="R18" s="71">
        <v>13030020</v>
      </c>
    </row>
    <row r="19" spans="2:18" ht="21.75" customHeight="1" x14ac:dyDescent="0.55000000000000004">
      <c r="B19" s="102" t="s">
        <v>16</v>
      </c>
      <c r="D19" s="71">
        <v>1024</v>
      </c>
      <c r="E19" s="62"/>
      <c r="F19" s="71">
        <v>22017332</v>
      </c>
      <c r="G19" s="62"/>
      <c r="H19" s="71">
        <v>591415547</v>
      </c>
      <c r="I19" s="62"/>
      <c r="J19" s="71">
        <v>-569398214</v>
      </c>
      <c r="K19" s="62"/>
      <c r="L19" s="71">
        <v>1024</v>
      </c>
      <c r="M19" s="62"/>
      <c r="N19" s="71">
        <v>22017332</v>
      </c>
      <c r="O19" s="62"/>
      <c r="P19" s="71">
        <v>21905316</v>
      </c>
      <c r="Q19" s="62"/>
      <c r="R19" s="71">
        <v>112016</v>
      </c>
    </row>
    <row r="20" spans="2:18" ht="21" customHeight="1" x14ac:dyDescent="0.55000000000000004">
      <c r="B20" s="101" t="s">
        <v>116</v>
      </c>
      <c r="D20" s="74">
        <v>0</v>
      </c>
      <c r="E20" s="62"/>
      <c r="F20" s="74">
        <v>0</v>
      </c>
      <c r="G20" s="62"/>
      <c r="H20" s="74">
        <v>0</v>
      </c>
      <c r="I20" s="62"/>
      <c r="J20" s="74">
        <v>0</v>
      </c>
      <c r="K20" s="62"/>
      <c r="L20" s="74">
        <v>59500</v>
      </c>
      <c r="M20" s="62"/>
      <c r="N20" s="74">
        <v>56514754843</v>
      </c>
      <c r="O20" s="62"/>
      <c r="P20" s="74">
        <v>56514754842</v>
      </c>
      <c r="Q20" s="62"/>
      <c r="R20" s="74">
        <v>1</v>
      </c>
    </row>
    <row r="21" spans="2:18" ht="21" customHeight="1" x14ac:dyDescent="0.55000000000000004">
      <c r="B21" s="102" t="s">
        <v>14</v>
      </c>
      <c r="D21" s="71">
        <v>0</v>
      </c>
      <c r="E21" s="121"/>
      <c r="F21" s="71">
        <v>0</v>
      </c>
      <c r="G21" s="121"/>
      <c r="H21" s="71">
        <v>7427928</v>
      </c>
      <c r="I21" s="121"/>
      <c r="J21" s="71">
        <v>-7427928</v>
      </c>
      <c r="K21" s="121"/>
      <c r="L21" s="71">
        <v>0</v>
      </c>
      <c r="M21" s="121"/>
      <c r="N21" s="71">
        <v>0</v>
      </c>
      <c r="O21" s="121"/>
      <c r="P21" s="71">
        <v>0</v>
      </c>
      <c r="Q21" s="121"/>
      <c r="R21" s="71">
        <v>0</v>
      </c>
    </row>
    <row r="22" spans="2:18" ht="21" customHeight="1" x14ac:dyDescent="0.55000000000000004">
      <c r="B22" s="102" t="s">
        <v>69</v>
      </c>
      <c r="D22" s="71">
        <v>0</v>
      </c>
      <c r="E22" s="121"/>
      <c r="F22" s="71">
        <v>0</v>
      </c>
      <c r="G22" s="121"/>
      <c r="H22" s="71">
        <v>921318940</v>
      </c>
      <c r="I22" s="121"/>
      <c r="J22" s="71">
        <v>-921318940</v>
      </c>
      <c r="K22" s="121"/>
      <c r="L22" s="71">
        <v>0</v>
      </c>
      <c r="M22" s="121"/>
      <c r="N22" s="71">
        <v>0</v>
      </c>
      <c r="O22" s="121"/>
      <c r="P22" s="71">
        <v>0</v>
      </c>
      <c r="Q22" s="121"/>
      <c r="R22" s="71">
        <v>0</v>
      </c>
    </row>
    <row r="23" spans="2:18" ht="21" customHeight="1" x14ac:dyDescent="0.55000000000000004">
      <c r="B23" s="102" t="s">
        <v>13</v>
      </c>
      <c r="D23" s="71">
        <v>0</v>
      </c>
      <c r="E23" s="121"/>
      <c r="F23" s="71">
        <v>0</v>
      </c>
      <c r="G23" s="121"/>
      <c r="H23" s="71">
        <v>-12426987</v>
      </c>
      <c r="I23" s="121"/>
      <c r="J23" s="71">
        <v>12426987</v>
      </c>
      <c r="K23" s="121"/>
      <c r="L23" s="71">
        <v>0</v>
      </c>
      <c r="M23" s="121"/>
      <c r="N23" s="71">
        <v>0</v>
      </c>
      <c r="O23" s="121"/>
      <c r="P23" s="71">
        <v>0</v>
      </c>
      <c r="Q23" s="121"/>
      <c r="R23" s="71">
        <v>0</v>
      </c>
    </row>
    <row r="24" spans="2:18" ht="21" customHeight="1" x14ac:dyDescent="0.55000000000000004">
      <c r="B24" s="102" t="s">
        <v>187</v>
      </c>
      <c r="D24" s="71">
        <v>5850</v>
      </c>
      <c r="E24" s="121"/>
      <c r="F24" s="71">
        <v>5731902404</v>
      </c>
      <c r="G24" s="121"/>
      <c r="H24" s="71">
        <v>5734039105</v>
      </c>
      <c r="I24" s="121"/>
      <c r="J24" s="71">
        <v>-2136700</v>
      </c>
      <c r="K24" s="121"/>
      <c r="L24" s="71">
        <v>5850</v>
      </c>
      <c r="M24" s="121"/>
      <c r="N24" s="71">
        <v>5731902404</v>
      </c>
      <c r="O24" s="121"/>
      <c r="P24" s="71">
        <v>5734039105</v>
      </c>
      <c r="Q24" s="121"/>
      <c r="R24" s="71">
        <v>-2136700</v>
      </c>
    </row>
    <row r="25" spans="2:18" ht="21" customHeight="1" x14ac:dyDescent="0.55000000000000004">
      <c r="B25" s="101" t="s">
        <v>186</v>
      </c>
      <c r="D25" s="74">
        <v>540000</v>
      </c>
      <c r="E25" s="121"/>
      <c r="F25" s="74">
        <v>5765092380</v>
      </c>
      <c r="G25" s="121"/>
      <c r="H25" s="74">
        <v>6026497372</v>
      </c>
      <c r="I25" s="121"/>
      <c r="J25" s="74">
        <v>-261404992</v>
      </c>
      <c r="K25" s="121"/>
      <c r="L25" s="74">
        <v>540000</v>
      </c>
      <c r="M25" s="121"/>
      <c r="N25" s="74">
        <v>5765092380</v>
      </c>
      <c r="O25" s="121"/>
      <c r="P25" s="74">
        <v>6026497372</v>
      </c>
      <c r="Q25" s="121"/>
      <c r="R25" s="74">
        <v>-261404992</v>
      </c>
    </row>
    <row r="26" spans="2:18" ht="42.75" thickBot="1" x14ac:dyDescent="0.6">
      <c r="B26" s="40" t="s">
        <v>93</v>
      </c>
      <c r="D26" s="65">
        <f>SUM(D10:D25)</f>
        <v>1712013</v>
      </c>
      <c r="E26" s="62"/>
      <c r="F26" s="65">
        <f>SUM(F10:F25)</f>
        <v>69847937162</v>
      </c>
      <c r="G26" s="62"/>
      <c r="H26" s="65">
        <f>SUM(H10:H25)</f>
        <v>70333739210</v>
      </c>
      <c r="I26" s="62"/>
      <c r="J26" s="65">
        <f>SUM(J10:J25)</f>
        <v>-485802045</v>
      </c>
      <c r="K26" s="62"/>
      <c r="L26" s="65">
        <f>SUM(L10:L25)</f>
        <v>1771513</v>
      </c>
      <c r="M26" s="62"/>
      <c r="N26" s="65">
        <f>SUM(N10:N25)</f>
        <v>126362692005</v>
      </c>
      <c r="O26" s="62"/>
      <c r="P26" s="65">
        <f>SUM(P10:P25)</f>
        <v>121459628597</v>
      </c>
      <c r="Q26" s="62"/>
      <c r="R26" s="65">
        <f>SUM(R10:R25)</f>
        <v>4903063409</v>
      </c>
    </row>
    <row r="27" spans="2:18" ht="21.75" thickTop="1" x14ac:dyDescent="0.55000000000000004"/>
    <row r="28" spans="2:18" ht="30" x14ac:dyDescent="0.75">
      <c r="J28" s="51">
        <v>12</v>
      </c>
    </row>
  </sheetData>
  <sortState xmlns:xlrd2="http://schemas.microsoft.com/office/spreadsheetml/2017/richdata2" ref="B10:R25">
    <sortCondition descending="1" ref="R10:R25"/>
  </sortState>
  <mergeCells count="13">
    <mergeCell ref="B2:R2"/>
    <mergeCell ref="B3:R3"/>
    <mergeCell ref="B4:R4"/>
    <mergeCell ref="L9"/>
    <mergeCell ref="N9"/>
    <mergeCell ref="P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1"/>
  <sheetViews>
    <sheetView rightToLeft="1" view="pageBreakPreview" topLeftCell="A7" zoomScale="85" zoomScaleNormal="100" zoomScaleSheetLayoutView="85" workbookViewId="0">
      <selection activeCell="Z28" sqref="Z28"/>
    </sheetView>
  </sheetViews>
  <sheetFormatPr defaultRowHeight="21" x14ac:dyDescent="0.55000000000000004"/>
  <cols>
    <col min="1" max="1" width="6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8" t="s">
        <v>108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 x14ac:dyDescent="0.55000000000000004">
      <c r="B3" s="148" t="s">
        <v>53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 x14ac:dyDescent="0.55000000000000004">
      <c r="B4" s="148" t="s">
        <v>184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0" x14ac:dyDescent="0.55000000000000004">
      <c r="B6" s="11" t="s">
        <v>159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79" t="s">
        <v>1</v>
      </c>
      <c r="D8" s="148" t="s">
        <v>55</v>
      </c>
      <c r="E8" s="148" t="s">
        <v>55</v>
      </c>
      <c r="F8" s="148" t="s">
        <v>55</v>
      </c>
      <c r="G8" s="148" t="s">
        <v>55</v>
      </c>
      <c r="H8" s="148" t="s">
        <v>55</v>
      </c>
      <c r="I8" s="148" t="s">
        <v>55</v>
      </c>
      <c r="J8" s="148" t="s">
        <v>55</v>
      </c>
      <c r="L8" s="148" t="s">
        <v>56</v>
      </c>
      <c r="M8" s="148" t="s">
        <v>56</v>
      </c>
      <c r="N8" s="148" t="s">
        <v>56</v>
      </c>
      <c r="O8" s="148" t="s">
        <v>56</v>
      </c>
      <c r="P8" s="148" t="s">
        <v>56</v>
      </c>
      <c r="Q8" s="148" t="s">
        <v>56</v>
      </c>
      <c r="R8" s="148" t="s">
        <v>56</v>
      </c>
    </row>
    <row r="9" spans="2:28" s="4" customFormat="1" ht="63" customHeight="1" x14ac:dyDescent="0.55000000000000004">
      <c r="B9" s="179" t="s">
        <v>1</v>
      </c>
      <c r="D9" s="151" t="s">
        <v>5</v>
      </c>
      <c r="E9" s="39"/>
      <c r="F9" s="151" t="s">
        <v>72</v>
      </c>
      <c r="G9" s="39"/>
      <c r="H9" s="151" t="s">
        <v>73</v>
      </c>
      <c r="I9" s="39"/>
      <c r="J9" s="151" t="s">
        <v>75</v>
      </c>
      <c r="L9" s="151" t="s">
        <v>5</v>
      </c>
      <c r="M9" s="39"/>
      <c r="N9" s="151" t="s">
        <v>72</v>
      </c>
      <c r="O9" s="39"/>
      <c r="P9" s="151" t="s">
        <v>73</v>
      </c>
      <c r="Q9" s="39"/>
      <c r="R9" s="151" t="s">
        <v>75</v>
      </c>
    </row>
    <row r="10" spans="2:28" x14ac:dyDescent="0.55000000000000004">
      <c r="B10" s="103" t="s">
        <v>69</v>
      </c>
      <c r="D10" s="75">
        <v>421288</v>
      </c>
      <c r="E10" s="68"/>
      <c r="F10" s="75">
        <v>8183745386</v>
      </c>
      <c r="G10" s="68"/>
      <c r="H10" s="75">
        <v>6646059808</v>
      </c>
      <c r="I10" s="68"/>
      <c r="J10" s="75">
        <v>1537685578</v>
      </c>
      <c r="K10" s="68"/>
      <c r="L10" s="75">
        <v>421288</v>
      </c>
      <c r="M10" s="68"/>
      <c r="N10" s="75">
        <v>8183745386</v>
      </c>
      <c r="O10" s="68"/>
      <c r="P10" s="75">
        <v>6646059808</v>
      </c>
      <c r="Q10" s="68"/>
      <c r="R10" s="75">
        <v>1537685578</v>
      </c>
    </row>
    <row r="11" spans="2:28" x14ac:dyDescent="0.55000000000000004">
      <c r="B11" s="104" t="s">
        <v>76</v>
      </c>
      <c r="D11" s="76">
        <v>0</v>
      </c>
      <c r="E11" s="68"/>
      <c r="F11" s="76">
        <v>0</v>
      </c>
      <c r="G11" s="68"/>
      <c r="H11" s="76">
        <v>0</v>
      </c>
      <c r="I11" s="68"/>
      <c r="J11" s="76">
        <v>0</v>
      </c>
      <c r="K11" s="68"/>
      <c r="L11" s="76">
        <v>107000</v>
      </c>
      <c r="M11" s="68"/>
      <c r="N11" s="76">
        <v>4013526597</v>
      </c>
      <c r="O11" s="68"/>
      <c r="P11" s="76">
        <v>3456808875</v>
      </c>
      <c r="Q11" s="68"/>
      <c r="R11" s="76">
        <v>556717722</v>
      </c>
    </row>
    <row r="12" spans="2:28" x14ac:dyDescent="0.55000000000000004">
      <c r="B12" s="104" t="s">
        <v>175</v>
      </c>
      <c r="D12" s="76">
        <v>8820</v>
      </c>
      <c r="E12" s="68"/>
      <c r="F12" s="76">
        <v>8820000000</v>
      </c>
      <c r="G12" s="68"/>
      <c r="H12" s="76">
        <v>8540621731</v>
      </c>
      <c r="I12" s="68"/>
      <c r="J12" s="76">
        <v>279378269</v>
      </c>
      <c r="K12" s="68"/>
      <c r="L12" s="76">
        <v>8820</v>
      </c>
      <c r="M12" s="68"/>
      <c r="N12" s="76">
        <v>8820000000</v>
      </c>
      <c r="O12" s="68"/>
      <c r="P12" s="76">
        <v>8540621731</v>
      </c>
      <c r="Q12" s="68"/>
      <c r="R12" s="76">
        <v>279378269</v>
      </c>
    </row>
    <row r="13" spans="2:28" x14ac:dyDescent="0.55000000000000004">
      <c r="B13" s="104" t="s">
        <v>16</v>
      </c>
      <c r="D13" s="76">
        <v>205806</v>
      </c>
      <c r="E13" s="68"/>
      <c r="F13" s="76">
        <v>4521598854</v>
      </c>
      <c r="G13" s="68"/>
      <c r="H13" s="76">
        <v>4402592943</v>
      </c>
      <c r="I13" s="68"/>
      <c r="J13" s="76">
        <v>119005911</v>
      </c>
      <c r="K13" s="68"/>
      <c r="L13" s="76">
        <v>205806</v>
      </c>
      <c r="M13" s="68"/>
      <c r="N13" s="76">
        <v>4521598854</v>
      </c>
      <c r="O13" s="68"/>
      <c r="P13" s="76">
        <v>4402592943</v>
      </c>
      <c r="Q13" s="68"/>
      <c r="R13" s="76">
        <v>119005911</v>
      </c>
    </row>
    <row r="14" spans="2:28" x14ac:dyDescent="0.55000000000000004">
      <c r="B14" s="105" t="s">
        <v>174</v>
      </c>
      <c r="D14" s="77">
        <v>0</v>
      </c>
      <c r="E14" s="68"/>
      <c r="F14" s="77">
        <v>0</v>
      </c>
      <c r="G14" s="68"/>
      <c r="H14" s="77">
        <v>0</v>
      </c>
      <c r="I14" s="68"/>
      <c r="J14" s="77">
        <v>0</v>
      </c>
      <c r="K14" s="68"/>
      <c r="L14" s="77">
        <v>6170</v>
      </c>
      <c r="M14" s="68"/>
      <c r="N14" s="77">
        <v>5816107488</v>
      </c>
      <c r="O14" s="68"/>
      <c r="P14" s="77">
        <v>5742858718</v>
      </c>
      <c r="Q14" s="68"/>
      <c r="R14" s="77">
        <v>73248770</v>
      </c>
    </row>
    <row r="15" spans="2:28" x14ac:dyDescent="0.55000000000000004">
      <c r="B15" s="104" t="s">
        <v>167</v>
      </c>
      <c r="D15" s="76">
        <v>0</v>
      </c>
      <c r="E15" s="68"/>
      <c r="F15" s="76">
        <v>0</v>
      </c>
      <c r="G15" s="68"/>
      <c r="H15" s="76">
        <v>0</v>
      </c>
      <c r="I15" s="68"/>
      <c r="J15" s="76">
        <v>0</v>
      </c>
      <c r="K15" s="68"/>
      <c r="L15" s="76">
        <v>150000</v>
      </c>
      <c r="M15" s="68"/>
      <c r="N15" s="76">
        <v>3580071108</v>
      </c>
      <c r="O15" s="68"/>
      <c r="P15" s="76">
        <v>3521919150</v>
      </c>
      <c r="Q15" s="68"/>
      <c r="R15" s="76">
        <v>58151958</v>
      </c>
    </row>
    <row r="16" spans="2:28" x14ac:dyDescent="0.55000000000000004">
      <c r="B16" s="104" t="s">
        <v>14</v>
      </c>
      <c r="D16" s="76">
        <v>24261</v>
      </c>
      <c r="E16" s="68"/>
      <c r="F16" s="76">
        <v>99290662</v>
      </c>
      <c r="G16" s="68"/>
      <c r="H16" s="76">
        <v>85276463</v>
      </c>
      <c r="I16" s="68"/>
      <c r="J16" s="76">
        <v>14014199</v>
      </c>
      <c r="K16" s="68"/>
      <c r="L16" s="76">
        <v>24261</v>
      </c>
      <c r="M16" s="68"/>
      <c r="N16" s="76">
        <v>99290662</v>
      </c>
      <c r="O16" s="68"/>
      <c r="P16" s="76">
        <v>85276463</v>
      </c>
      <c r="Q16" s="68"/>
      <c r="R16" s="76">
        <v>14014199</v>
      </c>
    </row>
    <row r="17" spans="2:18" x14ac:dyDescent="0.55000000000000004">
      <c r="B17" s="104" t="s">
        <v>116</v>
      </c>
      <c r="D17" s="76">
        <v>0</v>
      </c>
      <c r="E17" s="68"/>
      <c r="F17" s="76">
        <v>0</v>
      </c>
      <c r="G17" s="68"/>
      <c r="H17" s="76">
        <v>0</v>
      </c>
      <c r="I17" s="68"/>
      <c r="J17" s="76">
        <v>0</v>
      </c>
      <c r="K17" s="68"/>
      <c r="L17" s="76">
        <v>1500</v>
      </c>
      <c r="M17" s="68"/>
      <c r="N17" s="76">
        <v>1424741720</v>
      </c>
      <c r="O17" s="68"/>
      <c r="P17" s="76">
        <v>1424741720</v>
      </c>
      <c r="Q17" s="68"/>
      <c r="R17" s="76">
        <v>0</v>
      </c>
    </row>
    <row r="18" spans="2:18" x14ac:dyDescent="0.55000000000000004">
      <c r="B18" s="104" t="s">
        <v>13</v>
      </c>
      <c r="D18" s="76">
        <v>40327</v>
      </c>
      <c r="E18" s="68"/>
      <c r="F18" s="76">
        <v>463435874</v>
      </c>
      <c r="G18" s="68"/>
      <c r="H18" s="76">
        <v>480242911</v>
      </c>
      <c r="I18" s="68"/>
      <c r="J18" s="76">
        <v>-16807037</v>
      </c>
      <c r="K18" s="68"/>
      <c r="L18" s="76">
        <v>40327</v>
      </c>
      <c r="M18" s="68"/>
      <c r="N18" s="76">
        <v>463435874</v>
      </c>
      <c r="O18" s="68"/>
      <c r="P18" s="76">
        <v>480242911</v>
      </c>
      <c r="Q18" s="68"/>
      <c r="R18" s="76">
        <v>-16807037</v>
      </c>
    </row>
    <row r="19" spans="2:18" ht="21.75" thickBot="1" x14ac:dyDescent="0.6">
      <c r="B19" s="25" t="s">
        <v>93</v>
      </c>
      <c r="D19" s="67">
        <f>SUM(D10:D18)</f>
        <v>700502</v>
      </c>
      <c r="E19" s="68"/>
      <c r="F19" s="67">
        <f>SUM(F10:F18)</f>
        <v>22088070776</v>
      </c>
      <c r="G19" s="68"/>
      <c r="H19" s="67">
        <f>SUM(H10:H18)</f>
        <v>20154793856</v>
      </c>
      <c r="I19" s="68"/>
      <c r="J19" s="67">
        <f>SUM(J10:J18)</f>
        <v>1933276920</v>
      </c>
      <c r="K19" s="68"/>
      <c r="L19" s="67">
        <f>SUM(L10:L18)</f>
        <v>965172</v>
      </c>
      <c r="M19" s="68"/>
      <c r="N19" s="67">
        <f>SUM(N10:N18)</f>
        <v>36922517689</v>
      </c>
      <c r="O19" s="68"/>
      <c r="P19" s="67">
        <f>SUM(P10:P18)</f>
        <v>34301122319</v>
      </c>
      <c r="Q19" s="68"/>
      <c r="R19" s="67">
        <f>SUM(R10:R18)</f>
        <v>2621395370</v>
      </c>
    </row>
    <row r="20" spans="2:18" ht="21.75" thickTop="1" x14ac:dyDescent="0.55000000000000004"/>
    <row r="21" spans="2:18" ht="26.25" x14ac:dyDescent="0.65">
      <c r="J21" s="22">
        <v>13</v>
      </c>
    </row>
  </sheetData>
  <sortState xmlns:xlrd2="http://schemas.microsoft.com/office/spreadsheetml/2017/richdata2" ref="B10:R18">
    <sortCondition descending="1" ref="R10:R1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C2:AC20"/>
  <sheetViews>
    <sheetView rightToLeft="1" view="pageBreakPreview" topLeftCell="B5" zoomScale="85" zoomScaleNormal="100" zoomScaleSheetLayoutView="85" workbookViewId="0">
      <selection activeCell="Z28" sqref="Z28"/>
    </sheetView>
  </sheetViews>
  <sheetFormatPr defaultRowHeight="21" x14ac:dyDescent="0.6"/>
  <cols>
    <col min="1" max="2" width="5.7109375" style="1" customWidth="1"/>
    <col min="3" max="3" width="37.7109375" style="1" customWidth="1"/>
    <col min="4" max="4" width="1" style="1" customWidth="1"/>
    <col min="5" max="5" width="16.42578125" style="1" customWidth="1"/>
    <col min="6" max="6" width="1" style="1" customWidth="1"/>
    <col min="7" max="7" width="16.5703125" style="1" customWidth="1"/>
    <col min="8" max="8" width="1" style="1" customWidth="1"/>
    <col min="9" max="9" width="17.5703125" style="1" bestFit="1" customWidth="1"/>
    <col min="10" max="10" width="1" style="1" customWidth="1"/>
    <col min="11" max="11" width="17.140625" style="1" customWidth="1"/>
    <col min="12" max="12" width="1" style="1" customWidth="1"/>
    <col min="13" max="13" width="21" style="59" bestFit="1" customWidth="1"/>
    <col min="14" max="14" width="1" style="1" customWidth="1"/>
    <col min="15" max="15" width="18.42578125" style="1" customWidth="1"/>
    <col min="16" max="16" width="1" style="1" customWidth="1"/>
    <col min="17" max="17" width="17.57031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8" t="s">
        <v>108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"/>
      <c r="S2" s="14"/>
      <c r="T2" s="14"/>
      <c r="U2" s="14"/>
      <c r="V2" s="14"/>
    </row>
    <row r="3" spans="3:29" ht="30" x14ac:dyDescent="0.6">
      <c r="C3" s="148" t="s">
        <v>53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"/>
      <c r="S3" s="14"/>
    </row>
    <row r="4" spans="3:29" ht="30" x14ac:dyDescent="0.6">
      <c r="C4" s="148" t="s">
        <v>184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"/>
      <c r="S4" s="14"/>
    </row>
    <row r="6" spans="3:29" s="2" customFormat="1" ht="30" x14ac:dyDescent="0.55000000000000004">
      <c r="C6" s="11" t="s">
        <v>160</v>
      </c>
      <c r="F6" s="10"/>
      <c r="G6" s="10"/>
      <c r="H6" s="10"/>
      <c r="I6" s="10"/>
      <c r="J6" s="10"/>
      <c r="K6" s="10"/>
      <c r="L6" s="10"/>
      <c r="M6" s="5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3:29" s="13" customFormat="1" ht="27" customHeight="1" x14ac:dyDescent="0.6">
      <c r="C7" s="149" t="s">
        <v>57</v>
      </c>
      <c r="E7" s="150" t="s">
        <v>55</v>
      </c>
      <c r="F7" s="150" t="s">
        <v>55</v>
      </c>
      <c r="G7" s="150" t="s">
        <v>55</v>
      </c>
      <c r="H7" s="150" t="s">
        <v>55</v>
      </c>
      <c r="I7" s="150" t="s">
        <v>55</v>
      </c>
      <c r="J7" s="150" t="s">
        <v>55</v>
      </c>
      <c r="K7" s="150" t="s">
        <v>55</v>
      </c>
      <c r="M7" s="150" t="s">
        <v>56</v>
      </c>
      <c r="N7" s="150" t="s">
        <v>56</v>
      </c>
      <c r="O7" s="150" t="s">
        <v>56</v>
      </c>
      <c r="P7" s="150" t="s">
        <v>56</v>
      </c>
      <c r="Q7" s="150" t="s">
        <v>56</v>
      </c>
      <c r="R7" s="150" t="s">
        <v>56</v>
      </c>
      <c r="S7" s="150" t="s">
        <v>56</v>
      </c>
    </row>
    <row r="8" spans="3:29" s="41" customFormat="1" ht="48" customHeight="1" x14ac:dyDescent="0.75">
      <c r="C8" s="149" t="s">
        <v>57</v>
      </c>
      <c r="E8" s="181" t="s">
        <v>81</v>
      </c>
      <c r="F8" s="42"/>
      <c r="G8" s="181" t="s">
        <v>78</v>
      </c>
      <c r="H8" s="42"/>
      <c r="I8" s="181" t="s">
        <v>79</v>
      </c>
      <c r="J8" s="42"/>
      <c r="K8" s="181" t="s">
        <v>82</v>
      </c>
      <c r="M8" s="180" t="s">
        <v>81</v>
      </c>
      <c r="N8" s="42"/>
      <c r="O8" s="181" t="s">
        <v>78</v>
      </c>
      <c r="P8" s="42"/>
      <c r="Q8" s="181" t="s">
        <v>79</v>
      </c>
      <c r="R8" s="42"/>
      <c r="S8" s="181" t="s">
        <v>82</v>
      </c>
    </row>
    <row r="9" spans="3:29" ht="21.75" x14ac:dyDescent="0.6">
      <c r="C9" s="100" t="s">
        <v>116</v>
      </c>
      <c r="D9" s="4"/>
      <c r="E9" s="72">
        <v>872486194</v>
      </c>
      <c r="F9" s="62"/>
      <c r="G9" s="72">
        <v>0</v>
      </c>
      <c r="H9" s="62"/>
      <c r="I9" s="72">
        <v>0</v>
      </c>
      <c r="J9" s="62"/>
      <c r="K9" s="72">
        <v>872486194</v>
      </c>
      <c r="L9" s="62"/>
      <c r="M9" s="111">
        <v>1730896006</v>
      </c>
      <c r="N9" s="62"/>
      <c r="O9" s="72">
        <v>1</v>
      </c>
      <c r="P9" s="62"/>
      <c r="Q9" s="72">
        <v>0</v>
      </c>
      <c r="R9" s="62"/>
      <c r="S9" s="72">
        <v>1730896007</v>
      </c>
    </row>
    <row r="10" spans="3:29" ht="21.75" x14ac:dyDescent="0.6">
      <c r="C10" s="101" t="s">
        <v>171</v>
      </c>
      <c r="D10" s="4"/>
      <c r="E10" s="74">
        <v>0</v>
      </c>
      <c r="F10" s="62"/>
      <c r="G10" s="74">
        <v>164216430</v>
      </c>
      <c r="H10" s="62"/>
      <c r="I10" s="74">
        <v>0</v>
      </c>
      <c r="J10" s="62"/>
      <c r="K10" s="74">
        <v>164216430</v>
      </c>
      <c r="L10" s="62"/>
      <c r="M10" s="113">
        <v>0</v>
      </c>
      <c r="N10" s="62"/>
      <c r="O10" s="74">
        <v>366243806</v>
      </c>
      <c r="P10" s="62"/>
      <c r="Q10" s="74">
        <v>0</v>
      </c>
      <c r="R10" s="62"/>
      <c r="S10" s="74">
        <v>366243806</v>
      </c>
    </row>
    <row r="11" spans="3:29" ht="21.75" x14ac:dyDescent="0.6">
      <c r="C11" s="101" t="s">
        <v>175</v>
      </c>
      <c r="D11" s="4"/>
      <c r="E11" s="74">
        <v>0</v>
      </c>
      <c r="F11" s="62"/>
      <c r="G11" s="74">
        <v>0</v>
      </c>
      <c r="H11" s="62"/>
      <c r="I11" s="74">
        <v>279378269</v>
      </c>
      <c r="J11" s="62"/>
      <c r="K11" s="74">
        <v>279378269</v>
      </c>
      <c r="L11" s="62"/>
      <c r="M11" s="113">
        <v>0</v>
      </c>
      <c r="N11" s="62"/>
      <c r="O11" s="74">
        <v>0</v>
      </c>
      <c r="P11" s="62"/>
      <c r="Q11" s="74">
        <v>279378269</v>
      </c>
      <c r="R11" s="62"/>
      <c r="S11" s="74">
        <v>279378269</v>
      </c>
    </row>
    <row r="12" spans="3:29" ht="21.75" x14ac:dyDescent="0.6">
      <c r="C12" s="101" t="s">
        <v>112</v>
      </c>
      <c r="D12" s="4"/>
      <c r="E12" s="74">
        <v>0</v>
      </c>
      <c r="F12" s="121"/>
      <c r="G12" s="74">
        <v>127675855</v>
      </c>
      <c r="H12" s="121"/>
      <c r="I12" s="74">
        <v>0</v>
      </c>
      <c r="J12" s="121"/>
      <c r="K12" s="74">
        <v>127675855</v>
      </c>
      <c r="L12" s="121"/>
      <c r="M12" s="113">
        <v>0</v>
      </c>
      <c r="N12" s="121"/>
      <c r="O12" s="74">
        <v>277408711</v>
      </c>
      <c r="P12" s="121"/>
      <c r="Q12" s="74">
        <v>0</v>
      </c>
      <c r="R12" s="121"/>
      <c r="S12" s="74">
        <v>277408711</v>
      </c>
    </row>
    <row r="13" spans="3:29" ht="21.75" x14ac:dyDescent="0.6">
      <c r="C13" s="101" t="s">
        <v>170</v>
      </c>
      <c r="D13" s="4"/>
      <c r="E13" s="74">
        <v>0</v>
      </c>
      <c r="F13" s="121"/>
      <c r="G13" s="74">
        <v>90757867</v>
      </c>
      <c r="H13" s="121"/>
      <c r="I13" s="74">
        <v>0</v>
      </c>
      <c r="J13" s="121"/>
      <c r="K13" s="74">
        <v>90757867</v>
      </c>
      <c r="L13" s="121"/>
      <c r="M13" s="113">
        <v>0</v>
      </c>
      <c r="N13" s="121"/>
      <c r="O13" s="74">
        <v>212776547</v>
      </c>
      <c r="P13" s="121"/>
      <c r="Q13" s="74">
        <v>0</v>
      </c>
      <c r="R13" s="121"/>
      <c r="S13" s="74">
        <v>212776547</v>
      </c>
    </row>
    <row r="14" spans="3:29" ht="21.75" x14ac:dyDescent="0.6">
      <c r="C14" s="101" t="s">
        <v>110</v>
      </c>
      <c r="D14" s="4"/>
      <c r="E14" s="74">
        <v>0</v>
      </c>
      <c r="F14" s="121"/>
      <c r="G14" s="74">
        <v>99772916</v>
      </c>
      <c r="H14" s="121"/>
      <c r="I14" s="74">
        <v>0</v>
      </c>
      <c r="J14" s="121"/>
      <c r="K14" s="74">
        <v>99772916</v>
      </c>
      <c r="L14" s="121"/>
      <c r="M14" s="113">
        <v>0</v>
      </c>
      <c r="N14" s="121"/>
      <c r="O14" s="74">
        <v>212533215</v>
      </c>
      <c r="P14" s="121"/>
      <c r="Q14" s="74">
        <v>0</v>
      </c>
      <c r="R14" s="121"/>
      <c r="S14" s="74">
        <v>212533215</v>
      </c>
    </row>
    <row r="15" spans="3:29" ht="21.75" x14ac:dyDescent="0.6">
      <c r="C15" s="101" t="s">
        <v>114</v>
      </c>
      <c r="D15" s="4"/>
      <c r="E15" s="74">
        <v>0</v>
      </c>
      <c r="F15" s="121"/>
      <c r="G15" s="74">
        <v>44491935</v>
      </c>
      <c r="H15" s="121"/>
      <c r="I15" s="74">
        <v>0</v>
      </c>
      <c r="J15" s="121"/>
      <c r="K15" s="74">
        <v>44491935</v>
      </c>
      <c r="L15" s="121"/>
      <c r="M15" s="113">
        <v>0</v>
      </c>
      <c r="N15" s="121"/>
      <c r="O15" s="74">
        <v>104031141</v>
      </c>
      <c r="P15" s="121"/>
      <c r="Q15" s="74">
        <v>0</v>
      </c>
      <c r="R15" s="121"/>
      <c r="S15" s="74">
        <v>104031141</v>
      </c>
    </row>
    <row r="16" spans="3:29" ht="21.75" x14ac:dyDescent="0.6">
      <c r="C16" s="102" t="s">
        <v>174</v>
      </c>
      <c r="D16" s="4"/>
      <c r="E16" s="71">
        <v>0</v>
      </c>
      <c r="F16" s="121"/>
      <c r="G16" s="71">
        <v>0</v>
      </c>
      <c r="H16" s="121"/>
      <c r="I16" s="71">
        <v>0</v>
      </c>
      <c r="J16" s="121"/>
      <c r="K16" s="71">
        <v>0</v>
      </c>
      <c r="L16" s="121"/>
      <c r="M16" s="112">
        <v>0</v>
      </c>
      <c r="N16" s="121"/>
      <c r="O16" s="71">
        <v>0</v>
      </c>
      <c r="P16" s="121"/>
      <c r="Q16" s="71">
        <v>73248770</v>
      </c>
      <c r="R16" s="121"/>
      <c r="S16" s="71">
        <v>73248770</v>
      </c>
    </row>
    <row r="17" spans="3:19" ht="21.75" x14ac:dyDescent="0.6">
      <c r="C17" s="101" t="s">
        <v>187</v>
      </c>
      <c r="D17" s="4"/>
      <c r="E17" s="74">
        <v>11718591</v>
      </c>
      <c r="F17" s="121"/>
      <c r="G17" s="74">
        <v>-2136700</v>
      </c>
      <c r="H17" s="121"/>
      <c r="I17" s="74">
        <v>0</v>
      </c>
      <c r="J17" s="121"/>
      <c r="K17" s="74">
        <v>9581891</v>
      </c>
      <c r="L17" s="121"/>
      <c r="M17" s="113">
        <v>11718591</v>
      </c>
      <c r="N17" s="121"/>
      <c r="O17" s="74">
        <v>-2136700</v>
      </c>
      <c r="P17" s="121"/>
      <c r="Q17" s="74">
        <v>0</v>
      </c>
      <c r="R17" s="121"/>
      <c r="S17" s="74">
        <v>9581891</v>
      </c>
    </row>
    <row r="18" spans="3:19" ht="24.75" thickBot="1" x14ac:dyDescent="0.65">
      <c r="C18" s="21" t="s">
        <v>93</v>
      </c>
      <c r="E18" s="67">
        <f>SUM(E9:E17)</f>
        <v>884204785</v>
      </c>
      <c r="F18" s="68"/>
      <c r="G18" s="67">
        <f>SUM(G9:G17)</f>
        <v>524778303</v>
      </c>
      <c r="H18" s="68"/>
      <c r="I18" s="67">
        <f>SUM(I9:I17)</f>
        <v>279378269</v>
      </c>
      <c r="J18" s="68"/>
      <c r="K18" s="67">
        <f>SUM(K9:K17)</f>
        <v>1688361357</v>
      </c>
      <c r="L18" s="68"/>
      <c r="M18" s="67">
        <f>SUM(M9:M17)</f>
        <v>1742614597</v>
      </c>
      <c r="N18" s="68"/>
      <c r="O18" s="67">
        <f>SUM(O9:O17)</f>
        <v>1170856721</v>
      </c>
      <c r="P18" s="68"/>
      <c r="Q18" s="67">
        <f>SUM(Q9:Q17)</f>
        <v>352627039</v>
      </c>
      <c r="R18" s="68"/>
      <c r="S18" s="67">
        <f>SUM(S9:S17)</f>
        <v>3266098357</v>
      </c>
    </row>
    <row r="19" spans="3:19" ht="21.75" thickTop="1" x14ac:dyDescent="0.6"/>
    <row r="20" spans="3:19" ht="30" x14ac:dyDescent="0.75">
      <c r="K20" s="45">
        <v>14</v>
      </c>
    </row>
  </sheetData>
  <sortState xmlns:xlrd2="http://schemas.microsoft.com/office/spreadsheetml/2017/richdata2" ref="C9:S17">
    <sortCondition descending="1" ref="S9:S17"/>
  </sortState>
  <mergeCells count="14">
    <mergeCell ref="S8"/>
    <mergeCell ref="M7:S7"/>
    <mergeCell ref="C7:C8"/>
    <mergeCell ref="E8"/>
    <mergeCell ref="G8"/>
    <mergeCell ref="I8"/>
    <mergeCell ref="K8"/>
    <mergeCell ref="E7:K7"/>
    <mergeCell ref="C2:Q2"/>
    <mergeCell ref="C3:Q3"/>
    <mergeCell ref="C4:Q4"/>
    <mergeCell ref="M8"/>
    <mergeCell ref="O8"/>
    <mergeCell ref="Q8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2"/>
  <sheetViews>
    <sheetView rightToLeft="1" view="pageBreakPreview" topLeftCell="A13" zoomScaleNormal="100" zoomScaleSheetLayoutView="100" workbookViewId="0">
      <selection activeCell="Z28" sqref="Z28"/>
    </sheetView>
  </sheetViews>
  <sheetFormatPr defaultRowHeight="21.75" customHeight="1" x14ac:dyDescent="0.55000000000000004"/>
  <cols>
    <col min="1" max="1" width="7.7109375" style="2" customWidth="1"/>
    <col min="2" max="2" width="42.7109375" style="2" customWidth="1"/>
    <col min="3" max="3" width="1" style="2" customWidth="1"/>
    <col min="4" max="4" width="21.4257812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8" t="s">
        <v>108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 x14ac:dyDescent="0.55000000000000004">
      <c r="B3" s="148" t="s">
        <v>53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 x14ac:dyDescent="0.55000000000000004">
      <c r="B4" s="148" t="s">
        <v>184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 x14ac:dyDescent="0.55000000000000004"/>
    <row r="6" spans="2:28" ht="30" x14ac:dyDescent="0.55000000000000004">
      <c r="B6" s="11" t="s">
        <v>161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21.75" customHeight="1" x14ac:dyDescent="0.55000000000000004">
      <c r="B8" s="152" t="s">
        <v>83</v>
      </c>
      <c r="C8" s="152" t="s">
        <v>83</v>
      </c>
      <c r="D8" s="152" t="s">
        <v>83</v>
      </c>
      <c r="F8" s="152" t="s">
        <v>55</v>
      </c>
      <c r="G8" s="152" t="s">
        <v>55</v>
      </c>
      <c r="H8" s="152" t="s">
        <v>55</v>
      </c>
      <c r="J8" s="152" t="s">
        <v>56</v>
      </c>
      <c r="K8" s="152" t="s">
        <v>56</v>
      </c>
      <c r="L8" s="152" t="s">
        <v>56</v>
      </c>
    </row>
    <row r="9" spans="2:28" s="35" customFormat="1" ht="50.25" customHeight="1" x14ac:dyDescent="0.6">
      <c r="B9" s="177" t="s">
        <v>84</v>
      </c>
      <c r="D9" s="177" t="s">
        <v>42</v>
      </c>
      <c r="F9" s="177" t="s">
        <v>85</v>
      </c>
      <c r="H9" s="177" t="s">
        <v>86</v>
      </c>
      <c r="J9" s="177" t="s">
        <v>85</v>
      </c>
      <c r="L9" s="177" t="s">
        <v>86</v>
      </c>
    </row>
    <row r="10" spans="2:28" s="4" customFormat="1" ht="21.75" customHeight="1" x14ac:dyDescent="0.55000000000000004">
      <c r="B10" s="100" t="s">
        <v>164</v>
      </c>
      <c r="D10" s="73" t="s">
        <v>165</v>
      </c>
      <c r="F10" s="72">
        <v>410767123</v>
      </c>
      <c r="G10" s="62"/>
      <c r="H10" s="122" t="s">
        <v>62</v>
      </c>
      <c r="I10" s="62"/>
      <c r="J10" s="72">
        <v>795780822</v>
      </c>
      <c r="L10" s="39"/>
    </row>
    <row r="11" spans="2:28" s="4" customFormat="1" ht="21.75" customHeight="1" x14ac:dyDescent="0.55000000000000004">
      <c r="B11" s="101" t="s">
        <v>122</v>
      </c>
      <c r="D11" s="73" t="s">
        <v>149</v>
      </c>
      <c r="F11" s="74">
        <v>378328764</v>
      </c>
      <c r="G11" s="62"/>
      <c r="H11" s="73" t="s">
        <v>62</v>
      </c>
      <c r="I11" s="62"/>
      <c r="J11" s="74">
        <v>775775338</v>
      </c>
      <c r="L11" s="31"/>
    </row>
    <row r="12" spans="2:28" s="4" customFormat="1" ht="21.75" customHeight="1" x14ac:dyDescent="0.55000000000000004">
      <c r="B12" s="101" t="s">
        <v>119</v>
      </c>
      <c r="D12" s="73" t="s">
        <v>62</v>
      </c>
      <c r="F12" s="74">
        <v>378958898</v>
      </c>
      <c r="G12" s="62"/>
      <c r="H12" s="73" t="s">
        <v>62</v>
      </c>
      <c r="I12" s="62"/>
      <c r="J12" s="74">
        <v>727452067</v>
      </c>
      <c r="L12" s="31"/>
    </row>
    <row r="13" spans="2:28" s="4" customFormat="1" ht="21.75" customHeight="1" x14ac:dyDescent="0.55000000000000004">
      <c r="B13" s="101" t="s">
        <v>122</v>
      </c>
      <c r="D13" s="73" t="s">
        <v>182</v>
      </c>
      <c r="F13" s="74">
        <v>80157808</v>
      </c>
      <c r="G13" s="62"/>
      <c r="H13" s="73" t="s">
        <v>62</v>
      </c>
      <c r="I13" s="62"/>
      <c r="J13" s="74">
        <v>128545752</v>
      </c>
    </row>
    <row r="14" spans="2:28" s="4" customFormat="1" ht="21.75" customHeight="1" x14ac:dyDescent="0.55000000000000004">
      <c r="B14" s="101" t="s">
        <v>143</v>
      </c>
      <c r="D14" s="73" t="s">
        <v>180</v>
      </c>
      <c r="F14" s="74">
        <v>69917807</v>
      </c>
      <c r="G14" s="62"/>
      <c r="H14" s="73" t="s">
        <v>62</v>
      </c>
      <c r="I14" s="62"/>
      <c r="J14" s="74">
        <v>113315051</v>
      </c>
    </row>
    <row r="15" spans="2:28" s="4" customFormat="1" ht="21.75" customHeight="1" x14ac:dyDescent="0.55000000000000004">
      <c r="B15" s="102" t="s">
        <v>144</v>
      </c>
      <c r="D15" s="121" t="s">
        <v>145</v>
      </c>
      <c r="F15" s="71">
        <v>27021</v>
      </c>
      <c r="G15" s="62"/>
      <c r="H15" s="121" t="s">
        <v>62</v>
      </c>
      <c r="I15" s="62"/>
      <c r="J15" s="71">
        <v>86493</v>
      </c>
      <c r="L15" s="4" t="s">
        <v>62</v>
      </c>
    </row>
    <row r="16" spans="2:28" s="4" customFormat="1" ht="21.75" customHeight="1" x14ac:dyDescent="0.55000000000000004">
      <c r="B16" s="101" t="s">
        <v>140</v>
      </c>
      <c r="D16" s="73" t="s">
        <v>141</v>
      </c>
      <c r="F16" s="74">
        <v>29435</v>
      </c>
      <c r="G16" s="62"/>
      <c r="H16" s="73" t="s">
        <v>62</v>
      </c>
      <c r="I16" s="62"/>
      <c r="J16" s="74">
        <v>56754</v>
      </c>
      <c r="L16" s="31"/>
    </row>
    <row r="17" spans="2:12" s="4" customFormat="1" ht="21.75" customHeight="1" x14ac:dyDescent="0.55000000000000004">
      <c r="B17" s="101" t="s">
        <v>122</v>
      </c>
      <c r="D17" s="73" t="s">
        <v>123</v>
      </c>
      <c r="F17" s="74">
        <v>15287</v>
      </c>
      <c r="G17" s="62"/>
      <c r="H17" s="73" t="s">
        <v>62</v>
      </c>
      <c r="I17" s="62"/>
      <c r="J17" s="74">
        <v>30574</v>
      </c>
      <c r="L17" s="31"/>
    </row>
    <row r="18" spans="2:12" s="4" customFormat="1" ht="21.75" customHeight="1" x14ac:dyDescent="0.55000000000000004">
      <c r="B18" s="101" t="s">
        <v>122</v>
      </c>
      <c r="D18" s="73" t="s">
        <v>126</v>
      </c>
      <c r="F18" s="74">
        <v>3021</v>
      </c>
      <c r="G18" s="62"/>
      <c r="H18" s="73" t="s">
        <v>62</v>
      </c>
      <c r="I18" s="62"/>
      <c r="J18" s="74">
        <v>12446</v>
      </c>
      <c r="L18" s="31"/>
    </row>
    <row r="19" spans="2:12" s="4" customFormat="1" ht="21.75" customHeight="1" x14ac:dyDescent="0.55000000000000004">
      <c r="B19" s="101" t="s">
        <v>137</v>
      </c>
      <c r="D19" s="73" t="s">
        <v>138</v>
      </c>
      <c r="F19" s="74">
        <v>1039</v>
      </c>
      <c r="G19" s="62"/>
      <c r="H19" s="73" t="s">
        <v>62</v>
      </c>
      <c r="I19" s="62"/>
      <c r="J19" s="74">
        <v>2004</v>
      </c>
      <c r="L19" s="4" t="s">
        <v>62</v>
      </c>
    </row>
    <row r="20" spans="2:12" ht="21.75" customHeight="1" thickBot="1" x14ac:dyDescent="0.6">
      <c r="B20" s="182" t="s">
        <v>93</v>
      </c>
      <c r="C20" s="182"/>
      <c r="D20" s="182"/>
      <c r="F20" s="67">
        <f>SUM(F10:F19)</f>
        <v>1318206203</v>
      </c>
      <c r="G20" s="68"/>
      <c r="H20" s="66"/>
      <c r="I20" s="68"/>
      <c r="J20" s="67">
        <f>SUM(J10:J19)</f>
        <v>2541057301</v>
      </c>
      <c r="L20" s="25"/>
    </row>
    <row r="21" spans="2:12" ht="21.75" customHeight="1" thickTop="1" x14ac:dyDescent="0.55000000000000004"/>
    <row r="22" spans="2:12" ht="30.75" thickTop="1" x14ac:dyDescent="0.75">
      <c r="F22" s="49">
        <v>15</v>
      </c>
    </row>
  </sheetData>
  <sortState xmlns:xlrd2="http://schemas.microsoft.com/office/spreadsheetml/2017/richdata2" ref="B10:J19">
    <sortCondition descending="1" ref="J10:J19"/>
  </sortState>
  <mergeCells count="13">
    <mergeCell ref="B2:L2"/>
    <mergeCell ref="B3:L3"/>
    <mergeCell ref="B4:L4"/>
    <mergeCell ref="B20:D2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25" right="0.25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17"/>
  <sheetViews>
    <sheetView rightToLeft="1" view="pageBreakPreview" topLeftCell="A13" zoomScaleNormal="100" zoomScaleSheetLayoutView="100" workbookViewId="0">
      <selection activeCell="Z28" sqref="Z28"/>
    </sheetView>
  </sheetViews>
  <sheetFormatPr defaultRowHeight="21" x14ac:dyDescent="0.55000000000000004"/>
  <cols>
    <col min="1" max="1" width="3.28515625" style="2" customWidth="1"/>
    <col min="2" max="2" width="47.85546875" style="2" customWidth="1"/>
    <col min="3" max="3" width="1" style="2" customWidth="1"/>
    <col min="4" max="4" width="12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8" t="s">
        <v>108</v>
      </c>
      <c r="C2" s="148"/>
      <c r="D2" s="148"/>
      <c r="E2" s="148"/>
      <c r="F2" s="148"/>
    </row>
    <row r="3" spans="2:28" ht="30" x14ac:dyDescent="0.55000000000000004">
      <c r="B3" s="148" t="s">
        <v>53</v>
      </c>
      <c r="C3" s="148"/>
      <c r="D3" s="148"/>
      <c r="E3" s="148"/>
      <c r="F3" s="148"/>
    </row>
    <row r="4" spans="2:28" ht="30" x14ac:dyDescent="0.55000000000000004">
      <c r="B4" s="148" t="s">
        <v>184</v>
      </c>
      <c r="C4" s="148"/>
      <c r="D4" s="148"/>
      <c r="E4" s="148"/>
      <c r="F4" s="148"/>
    </row>
    <row r="5" spans="2:28" ht="125.25" customHeight="1" x14ac:dyDescent="0.55000000000000004"/>
    <row r="6" spans="2:28" s="21" customFormat="1" ht="24" x14ac:dyDescent="0.6">
      <c r="B6" s="54" t="s">
        <v>162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0" x14ac:dyDescent="0.55000000000000004">
      <c r="B8" s="183" t="s">
        <v>87</v>
      </c>
      <c r="D8" s="148" t="s">
        <v>55</v>
      </c>
      <c r="F8" s="148" t="s">
        <v>185</v>
      </c>
    </row>
    <row r="9" spans="2:28" ht="30" x14ac:dyDescent="0.55000000000000004">
      <c r="B9" s="184" t="s">
        <v>87</v>
      </c>
      <c r="D9" s="185" t="s">
        <v>45</v>
      </c>
      <c r="F9" s="185" t="s">
        <v>45</v>
      </c>
    </row>
    <row r="10" spans="2:28" x14ac:dyDescent="0.55000000000000004">
      <c r="B10" s="104" t="s">
        <v>88</v>
      </c>
      <c r="D10" s="76">
        <v>0</v>
      </c>
      <c r="E10" s="68"/>
      <c r="F10" s="76">
        <v>20457110</v>
      </c>
    </row>
    <row r="11" spans="2:28" x14ac:dyDescent="0.55000000000000004">
      <c r="B11" s="104" t="s">
        <v>151</v>
      </c>
      <c r="D11" s="76">
        <v>5394353</v>
      </c>
      <c r="E11" s="68"/>
      <c r="F11" s="76">
        <v>10573070</v>
      </c>
    </row>
    <row r="12" spans="2:28" x14ac:dyDescent="0.55000000000000004">
      <c r="B12" s="104" t="s">
        <v>89</v>
      </c>
      <c r="D12" s="76">
        <v>0</v>
      </c>
      <c r="E12" s="68"/>
      <c r="F12" s="76">
        <v>0</v>
      </c>
    </row>
    <row r="13" spans="2:28" ht="21.75" thickBot="1" x14ac:dyDescent="0.6">
      <c r="B13" s="107" t="s">
        <v>93</v>
      </c>
      <c r="D13" s="67">
        <f>SUM(D10:D12)</f>
        <v>5394353</v>
      </c>
      <c r="E13" s="68"/>
      <c r="F13" s="67">
        <f>SUM(F10:F12)</f>
        <v>31030180</v>
      </c>
    </row>
    <row r="14" spans="2:28" ht="21.75" thickTop="1" x14ac:dyDescent="0.55000000000000004"/>
    <row r="15" spans="2:28" ht="23.25" customHeight="1" x14ac:dyDescent="0.55000000000000004"/>
    <row r="16" spans="2:28" ht="85.5" customHeight="1" x14ac:dyDescent="0.55000000000000004"/>
    <row r="17" spans="4:4" ht="30" x14ac:dyDescent="0.75">
      <c r="D17" s="45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view="pageBreakPreview" zoomScale="85" zoomScaleNormal="85" zoomScaleSheetLayoutView="85" workbookViewId="0">
      <selection activeCell="Z28" sqref="Z28"/>
    </sheetView>
  </sheetViews>
  <sheetFormatPr defaultRowHeight="21" x14ac:dyDescent="0.55000000000000004"/>
  <cols>
    <col min="1" max="1" width="7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48" t="s">
        <v>108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17" ht="30" x14ac:dyDescent="0.55000000000000004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17" ht="30" x14ac:dyDescent="0.55000000000000004">
      <c r="C4" s="148" t="s">
        <v>184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4" t="s">
        <v>94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6" customFormat="1" ht="34.5" customHeight="1" x14ac:dyDescent="0.25">
      <c r="C9" s="149" t="s">
        <v>102</v>
      </c>
      <c r="D9" s="150" t="s">
        <v>179</v>
      </c>
      <c r="E9" s="150" t="s">
        <v>2</v>
      </c>
      <c r="F9" s="150" t="s">
        <v>2</v>
      </c>
      <c r="G9" s="150" t="s">
        <v>2</v>
      </c>
      <c r="I9" s="150" t="s">
        <v>3</v>
      </c>
      <c r="J9" s="150" t="s">
        <v>3</v>
      </c>
      <c r="K9" s="150" t="s">
        <v>3</v>
      </c>
      <c r="M9" s="150" t="s">
        <v>185</v>
      </c>
      <c r="N9" s="150" t="s">
        <v>4</v>
      </c>
      <c r="O9" s="150" t="s">
        <v>4</v>
      </c>
      <c r="P9" s="150" t="s">
        <v>4</v>
      </c>
      <c r="Q9" s="150" t="s">
        <v>4</v>
      </c>
    </row>
    <row r="10" spans="3:17" s="6" customFormat="1" ht="44.25" customHeight="1" x14ac:dyDescent="0.25">
      <c r="C10" s="149"/>
      <c r="D10" s="9"/>
      <c r="E10" s="151" t="s">
        <v>6</v>
      </c>
      <c r="F10" s="9"/>
      <c r="G10" s="151" t="s">
        <v>7</v>
      </c>
      <c r="I10" s="151" t="s">
        <v>103</v>
      </c>
      <c r="J10" s="9"/>
      <c r="K10" s="151" t="s">
        <v>104</v>
      </c>
      <c r="M10" s="151" t="s">
        <v>6</v>
      </c>
      <c r="N10" s="9"/>
      <c r="O10" s="151" t="s">
        <v>7</v>
      </c>
      <c r="Q10" s="153" t="s">
        <v>11</v>
      </c>
    </row>
    <row r="11" spans="3:17" s="6" customFormat="1" ht="39.75" customHeight="1" x14ac:dyDescent="0.25">
      <c r="C11" s="149"/>
      <c r="D11" s="8"/>
      <c r="E11" s="152" t="s">
        <v>6</v>
      </c>
      <c r="F11" s="8"/>
      <c r="G11" s="152" t="s">
        <v>7</v>
      </c>
      <c r="I11" s="152"/>
      <c r="J11" s="8"/>
      <c r="K11" s="152"/>
      <c r="M11" s="152" t="s">
        <v>6</v>
      </c>
      <c r="N11" s="8"/>
      <c r="O11" s="152" t="s">
        <v>7</v>
      </c>
      <c r="Q11" s="154" t="s">
        <v>11</v>
      </c>
    </row>
    <row r="12" spans="3:17" x14ac:dyDescent="0.55000000000000004">
      <c r="C12" s="103" t="s">
        <v>98</v>
      </c>
      <c r="E12" s="76">
        <f>'اوراق مشارکت'!R22</f>
        <v>96431452420</v>
      </c>
      <c r="F12" s="68"/>
      <c r="G12" s="76">
        <f>'اوراق مشارکت'!T22</f>
        <v>97830194809</v>
      </c>
      <c r="H12" s="68"/>
      <c r="I12" s="76">
        <f>'اوراق مشارکت'!X22</f>
        <v>5734039105</v>
      </c>
      <c r="J12" s="68"/>
      <c r="K12" s="76">
        <f>'اوراق مشارکت'!AB22</f>
        <v>8820000000</v>
      </c>
      <c r="L12" s="68"/>
      <c r="M12" s="76">
        <f>'اوراق مشارکت'!AH22</f>
        <v>93681979986</v>
      </c>
      <c r="N12" s="68"/>
      <c r="O12" s="76">
        <f>'اوراق مشارکت'!AJ22</f>
        <v>95548390485</v>
      </c>
      <c r="P12" s="68"/>
      <c r="Q12" s="93">
        <f>O12/$O$18</f>
        <v>0.47368889235887113</v>
      </c>
    </row>
    <row r="13" spans="3:17" x14ac:dyDescent="0.55000000000000004">
      <c r="C13" s="105" t="s">
        <v>163</v>
      </c>
      <c r="E13" s="76">
        <f>سپرده!L25</f>
        <v>59607570961</v>
      </c>
      <c r="F13" s="68"/>
      <c r="G13" s="76">
        <f>E13</f>
        <v>59607570961</v>
      </c>
      <c r="H13" s="68"/>
      <c r="I13" s="76">
        <f>سپرده!N25</f>
        <v>40492059952</v>
      </c>
      <c r="J13" s="68"/>
      <c r="K13" s="76">
        <f>سپرده!P25</f>
        <v>40751047807</v>
      </c>
      <c r="L13" s="68"/>
      <c r="M13" s="99">
        <f>سپرده!R25</f>
        <v>59348583106</v>
      </c>
      <c r="O13" s="99">
        <f>M13</f>
        <v>59348583106</v>
      </c>
      <c r="P13" s="68"/>
      <c r="Q13" s="93">
        <f>O13/$O$18</f>
        <v>0.29422541239941591</v>
      </c>
    </row>
    <row r="14" spans="3:17" x14ac:dyDescent="0.55000000000000004">
      <c r="C14" s="105" t="s">
        <v>96</v>
      </c>
      <c r="E14" s="76">
        <f>سهام!H21</f>
        <v>35484214449</v>
      </c>
      <c r="F14" s="68"/>
      <c r="G14" s="76">
        <f>سهام!J21</f>
        <v>37412556626.104195</v>
      </c>
      <c r="H14" s="68"/>
      <c r="I14" s="76">
        <f>سهام!N21</f>
        <v>6026497372</v>
      </c>
      <c r="J14" s="68"/>
      <c r="K14" s="76">
        <f>سهام!R21</f>
        <v>13268070776</v>
      </c>
      <c r="L14" s="68"/>
      <c r="M14" s="76">
        <f>سهام!X21</f>
        <v>28453933576</v>
      </c>
      <c r="N14" s="68"/>
      <c r="O14" s="76">
        <f>سهام!Z21</f>
        <v>30814301522.902504</v>
      </c>
      <c r="P14" s="68"/>
      <c r="Q14" s="93">
        <f>O14/$O$18</f>
        <v>0.15276439805113651</v>
      </c>
    </row>
    <row r="15" spans="3:17" x14ac:dyDescent="0.55000000000000004">
      <c r="C15" s="104" t="s">
        <v>101</v>
      </c>
      <c r="E15" s="76">
        <f>'گواهی سپرده'!N13</f>
        <v>20000000000</v>
      </c>
      <c r="F15" s="76"/>
      <c r="G15" s="76">
        <f>'گواهی سپرده'!P13</f>
        <v>20000000000</v>
      </c>
      <c r="H15" s="76"/>
      <c r="I15" s="76">
        <f>'گواهی سپرده'!T15</f>
        <v>0</v>
      </c>
      <c r="J15" s="76"/>
      <c r="K15" s="76">
        <f>'گواهی سپرده'!X15</f>
        <v>4000000000</v>
      </c>
      <c r="L15" s="76"/>
      <c r="M15" s="76">
        <f>'گواهی سپرده'!AB15</f>
        <v>16000000000</v>
      </c>
      <c r="N15" s="76"/>
      <c r="O15" s="76">
        <f>'گواهی سپرده'!AD15</f>
        <v>16000000000</v>
      </c>
      <c r="P15" s="76"/>
      <c r="Q15" s="93">
        <f>O15/$O$18</f>
        <v>7.9321297190576512E-2</v>
      </c>
    </row>
    <row r="16" spans="3:17" x14ac:dyDescent="0.55000000000000004">
      <c r="C16" s="104" t="s">
        <v>97</v>
      </c>
      <c r="E16" s="76">
        <v>0</v>
      </c>
      <c r="F16" s="68"/>
      <c r="G16" s="76">
        <v>0</v>
      </c>
      <c r="H16" s="68"/>
      <c r="I16" s="76">
        <v>0</v>
      </c>
      <c r="J16" s="68"/>
      <c r="K16" s="76">
        <v>0</v>
      </c>
      <c r="L16" s="68"/>
      <c r="M16" s="76">
        <v>0</v>
      </c>
      <c r="N16" s="68"/>
      <c r="O16" s="76">
        <v>0</v>
      </c>
      <c r="P16" s="68"/>
      <c r="Q16" s="93">
        <f>O16/$O$18</f>
        <v>0</v>
      </c>
    </row>
    <row r="17" spans="3:17" x14ac:dyDescent="0.55000000000000004">
      <c r="C17" s="104"/>
      <c r="E17" s="76"/>
      <c r="F17" s="68"/>
      <c r="G17" s="76"/>
      <c r="H17" s="68"/>
      <c r="I17" s="76"/>
      <c r="J17" s="68"/>
      <c r="K17" s="76"/>
      <c r="L17" s="68"/>
      <c r="M17" s="76"/>
      <c r="N17" s="68"/>
      <c r="O17" s="76"/>
      <c r="P17" s="68"/>
      <c r="Q17" s="93"/>
    </row>
    <row r="18" spans="3:17" ht="21.75" thickBot="1" x14ac:dyDescent="0.6">
      <c r="C18" s="104" t="s">
        <v>93</v>
      </c>
      <c r="D18" s="3">
        <f t="shared" ref="D18:P18" si="0">SUM(D12:D16)</f>
        <v>0</v>
      </c>
      <c r="E18" s="67">
        <f t="shared" si="0"/>
        <v>211523237830</v>
      </c>
      <c r="F18" s="76">
        <f t="shared" si="0"/>
        <v>0</v>
      </c>
      <c r="G18" s="67">
        <f t="shared" si="0"/>
        <v>214850322396.10419</v>
      </c>
      <c r="H18" s="76">
        <f t="shared" si="0"/>
        <v>0</v>
      </c>
      <c r="I18" s="67">
        <f t="shared" si="0"/>
        <v>52252596429</v>
      </c>
      <c r="J18" s="76">
        <f t="shared" si="0"/>
        <v>0</v>
      </c>
      <c r="K18" s="67">
        <f t="shared" si="0"/>
        <v>66839118583</v>
      </c>
      <c r="L18" s="76">
        <f t="shared" si="0"/>
        <v>0</v>
      </c>
      <c r="M18" s="67">
        <f>SUM(M12:M16)</f>
        <v>197484496668</v>
      </c>
      <c r="N18" s="76">
        <f t="shared" si="0"/>
        <v>0</v>
      </c>
      <c r="O18" s="67">
        <f>SUM(O12:O16)</f>
        <v>201711275113.9025</v>
      </c>
      <c r="P18" s="76">
        <f t="shared" si="0"/>
        <v>0</v>
      </c>
      <c r="Q18" s="94">
        <f>SUM(Q12:Q17)</f>
        <v>1</v>
      </c>
    </row>
    <row r="19" spans="3:17" ht="21.75" thickTop="1" x14ac:dyDescent="0.55000000000000004"/>
    <row r="22" spans="3:17" ht="30" x14ac:dyDescent="0.75">
      <c r="I22" s="4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D23"/>
  <sheetViews>
    <sheetView rightToLeft="1" view="pageBreakPreview" topLeftCell="A13" zoomScale="85" zoomScaleNormal="85" zoomScaleSheetLayoutView="85" workbookViewId="0">
      <selection activeCell="N21" sqref="N2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7" style="2" customWidth="1"/>
    <col min="4" max="4" width="27.5703125" style="2" bestFit="1" customWidth="1"/>
    <col min="5" max="5" width="1" style="2" customWidth="1"/>
    <col min="6" max="6" width="14.28515625" style="2" customWidth="1"/>
    <col min="7" max="7" width="1" style="2" customWidth="1"/>
    <col min="8" max="8" width="18.42578125" style="2" bestFit="1" customWidth="1"/>
    <col min="9" max="9" width="1" style="2" customWidth="1"/>
    <col min="10" max="10" width="19.7109375" style="2" customWidth="1"/>
    <col min="11" max="11" width="1" style="2" customWidth="1"/>
    <col min="12" max="12" width="10.5703125" style="2" customWidth="1"/>
    <col min="13" max="13" width="0.85546875" style="2" customWidth="1"/>
    <col min="14" max="14" width="19.28515625" style="2" bestFit="1" customWidth="1"/>
    <col min="15" max="15" width="1" style="2" customWidth="1"/>
    <col min="16" max="16" width="13.28515625" style="2" bestFit="1" customWidth="1"/>
    <col min="17" max="17" width="1" style="2" customWidth="1"/>
    <col min="18" max="18" width="17.28515625" style="2" bestFit="1" customWidth="1"/>
    <col min="19" max="19" width="1" style="2" customWidth="1"/>
    <col min="20" max="20" width="11.42578125" style="2" bestFit="1" customWidth="1"/>
    <col min="21" max="21" width="1" style="2" customWidth="1"/>
    <col min="22" max="22" width="11.28515625" style="2" customWidth="1"/>
    <col min="23" max="23" width="1" style="2" customWidth="1"/>
    <col min="24" max="24" width="17.7109375" style="2" customWidth="1"/>
    <col min="25" max="25" width="1" style="2" customWidth="1"/>
    <col min="26" max="26" width="17.140625" style="2" customWidth="1"/>
    <col min="27" max="27" width="1" style="2" customWidth="1"/>
    <col min="28" max="28" width="17.5703125" style="7" customWidth="1"/>
    <col min="29" max="29" width="1" style="2" customWidth="1"/>
    <col min="30" max="30" width="9.140625" style="2" customWidth="1"/>
    <col min="31" max="16384" width="9.140625" style="2"/>
  </cols>
  <sheetData>
    <row r="2" spans="3:29" ht="30" x14ac:dyDescent="0.55000000000000004">
      <c r="D2" s="148" t="s">
        <v>108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3:29" ht="30" x14ac:dyDescent="0.55000000000000004">
      <c r="D3" s="148" t="s">
        <v>0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3:29" ht="30" x14ac:dyDescent="0.55000000000000004">
      <c r="D4" s="148" t="s">
        <v>184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3:29" ht="30" x14ac:dyDescent="0.55000000000000004"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3:29" ht="30" x14ac:dyDescent="0.55000000000000004">
      <c r="D6" s="11" t="s">
        <v>95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3:29" s="6" customFormat="1" ht="34.5" customHeight="1" x14ac:dyDescent="0.25">
      <c r="C8" s="114"/>
      <c r="D8" s="149" t="s">
        <v>1</v>
      </c>
      <c r="F8" s="150" t="s">
        <v>179</v>
      </c>
      <c r="G8" s="150" t="s">
        <v>2</v>
      </c>
      <c r="H8" s="150" t="s">
        <v>2</v>
      </c>
      <c r="I8" s="150" t="s">
        <v>2</v>
      </c>
      <c r="J8" s="150" t="s">
        <v>2</v>
      </c>
      <c r="K8" s="155"/>
      <c r="L8" s="150" t="s">
        <v>3</v>
      </c>
      <c r="M8" s="150" t="s">
        <v>3</v>
      </c>
      <c r="N8" s="150" t="s">
        <v>3</v>
      </c>
      <c r="O8" s="150" t="s">
        <v>3</v>
      </c>
      <c r="P8" s="150" t="s">
        <v>3</v>
      </c>
      <c r="Q8" s="150" t="s">
        <v>3</v>
      </c>
      <c r="R8" s="150" t="s">
        <v>3</v>
      </c>
      <c r="S8" s="155"/>
      <c r="T8" s="150" t="s">
        <v>185</v>
      </c>
      <c r="U8" s="150" t="s">
        <v>4</v>
      </c>
      <c r="V8" s="150" t="s">
        <v>4</v>
      </c>
      <c r="W8" s="150" t="s">
        <v>4</v>
      </c>
      <c r="X8" s="150" t="s">
        <v>4</v>
      </c>
      <c r="Y8" s="150" t="s">
        <v>4</v>
      </c>
      <c r="Z8" s="150" t="s">
        <v>4</v>
      </c>
      <c r="AA8" s="150" t="s">
        <v>4</v>
      </c>
      <c r="AB8" s="150" t="s">
        <v>4</v>
      </c>
    </row>
    <row r="9" spans="3:29" s="6" customFormat="1" ht="44.25" customHeight="1" x14ac:dyDescent="0.25">
      <c r="C9" s="114"/>
      <c r="D9" s="149" t="s">
        <v>1</v>
      </c>
      <c r="E9" s="155"/>
      <c r="F9" s="151" t="s">
        <v>5</v>
      </c>
      <c r="G9" s="156"/>
      <c r="H9" s="151" t="s">
        <v>6</v>
      </c>
      <c r="I9" s="9"/>
      <c r="J9" s="151" t="s">
        <v>7</v>
      </c>
      <c r="K9" s="155"/>
      <c r="L9" s="151" t="s">
        <v>8</v>
      </c>
      <c r="M9" s="151" t="s">
        <v>8</v>
      </c>
      <c r="N9" s="151" t="s">
        <v>8</v>
      </c>
      <c r="O9" s="9"/>
      <c r="P9" s="151" t="s">
        <v>9</v>
      </c>
      <c r="Q9" s="151" t="s">
        <v>9</v>
      </c>
      <c r="R9" s="151" t="s">
        <v>9</v>
      </c>
      <c r="S9" s="155"/>
      <c r="T9" s="151" t="s">
        <v>5</v>
      </c>
      <c r="U9" s="156"/>
      <c r="V9" s="151" t="s">
        <v>10</v>
      </c>
      <c r="W9" s="156"/>
      <c r="X9" s="151" t="s">
        <v>6</v>
      </c>
      <c r="Y9" s="156"/>
      <c r="Z9" s="151" t="s">
        <v>7</v>
      </c>
      <c r="AA9" s="155"/>
      <c r="AB9" s="151" t="s">
        <v>11</v>
      </c>
    </row>
    <row r="10" spans="3:29" s="6" customFormat="1" ht="54" customHeight="1" x14ac:dyDescent="0.25">
      <c r="C10" s="114"/>
      <c r="D10" s="149" t="s">
        <v>1</v>
      </c>
      <c r="E10" s="155"/>
      <c r="F10" s="152" t="s">
        <v>5</v>
      </c>
      <c r="G10" s="157"/>
      <c r="H10" s="152" t="s">
        <v>6</v>
      </c>
      <c r="I10" s="8"/>
      <c r="J10" s="152" t="s">
        <v>7</v>
      </c>
      <c r="K10" s="155"/>
      <c r="L10" s="152" t="s">
        <v>5</v>
      </c>
      <c r="M10" s="8"/>
      <c r="N10" s="152" t="s">
        <v>6</v>
      </c>
      <c r="O10" s="8"/>
      <c r="P10" s="152" t="s">
        <v>5</v>
      </c>
      <c r="Q10" s="8"/>
      <c r="R10" s="152" t="s">
        <v>12</v>
      </c>
      <c r="S10" s="155"/>
      <c r="T10" s="152" t="s">
        <v>5</v>
      </c>
      <c r="U10" s="157"/>
      <c r="V10" s="152" t="s">
        <v>10</v>
      </c>
      <c r="W10" s="157"/>
      <c r="X10" s="152" t="s">
        <v>6</v>
      </c>
      <c r="Y10" s="157"/>
      <c r="Z10" s="152" t="s">
        <v>7</v>
      </c>
      <c r="AA10" s="155"/>
      <c r="AB10" s="152" t="s">
        <v>11</v>
      </c>
    </row>
    <row r="11" spans="3:29" x14ac:dyDescent="0.55000000000000004">
      <c r="D11" s="103" t="s">
        <v>13</v>
      </c>
      <c r="F11" s="76">
        <v>250368</v>
      </c>
      <c r="G11" s="68"/>
      <c r="H11" s="76">
        <v>9728482333</v>
      </c>
      <c r="I11" s="68"/>
      <c r="J11" s="76">
        <v>8653498852.6079998</v>
      </c>
      <c r="K11" s="68"/>
      <c r="L11" s="76">
        <v>0</v>
      </c>
      <c r="M11" s="68"/>
      <c r="N11" s="76">
        <v>0</v>
      </c>
      <c r="O11" s="68"/>
      <c r="P11" s="76">
        <v>0</v>
      </c>
      <c r="Q11" s="68"/>
      <c r="R11" s="76">
        <v>0</v>
      </c>
      <c r="S11" s="68"/>
      <c r="T11" s="76">
        <v>250368</v>
      </c>
      <c r="U11" s="68"/>
      <c r="V11" s="76">
        <v>37075</v>
      </c>
      <c r="W11" s="68"/>
      <c r="X11" s="76">
        <v>9728482333</v>
      </c>
      <c r="Y11" s="68"/>
      <c r="Z11" s="76">
        <v>9227163358.0799999</v>
      </c>
      <c r="AA11" s="68"/>
      <c r="AB11" s="93">
        <v>4.48E-2</v>
      </c>
      <c r="AC11" s="123">
        <f t="shared" ref="AC11:AC20" si="0">COUNTA(AB11)</f>
        <v>1</v>
      </c>
    </row>
    <row r="12" spans="3:29" x14ac:dyDescent="0.55000000000000004">
      <c r="D12" s="104" t="s">
        <v>14</v>
      </c>
      <c r="F12" s="76">
        <v>354847</v>
      </c>
      <c r="G12" s="68"/>
      <c r="H12" s="76">
        <v>4586052833</v>
      </c>
      <c r="I12" s="68"/>
      <c r="J12" s="76">
        <v>6670231337.2185001</v>
      </c>
      <c r="K12" s="68"/>
      <c r="L12" s="76">
        <v>0</v>
      </c>
      <c r="M12" s="68"/>
      <c r="N12" s="76">
        <v>0</v>
      </c>
      <c r="O12" s="68"/>
      <c r="P12" s="76">
        <v>0</v>
      </c>
      <c r="Q12" s="68"/>
      <c r="R12" s="76">
        <v>0</v>
      </c>
      <c r="S12" s="68"/>
      <c r="T12" s="76">
        <v>354847</v>
      </c>
      <c r="U12" s="68"/>
      <c r="V12" s="76">
        <v>17920</v>
      </c>
      <c r="W12" s="68"/>
      <c r="X12" s="76">
        <v>4586052833</v>
      </c>
      <c r="Y12" s="68"/>
      <c r="Z12" s="76">
        <v>6321023033.4720001</v>
      </c>
      <c r="AA12" s="68"/>
      <c r="AB12" s="93">
        <v>3.0700000000000002E-2</v>
      </c>
      <c r="AC12" s="123">
        <f t="shared" si="0"/>
        <v>1</v>
      </c>
    </row>
    <row r="13" spans="3:29" x14ac:dyDescent="0.55000000000000004">
      <c r="D13" s="105" t="s">
        <v>69</v>
      </c>
      <c r="F13" s="76">
        <v>0</v>
      </c>
      <c r="G13" s="68"/>
      <c r="H13" s="76">
        <v>0</v>
      </c>
      <c r="I13" s="68"/>
      <c r="J13" s="76">
        <v>0</v>
      </c>
      <c r="K13" s="68"/>
      <c r="L13" s="76">
        <v>540000</v>
      </c>
      <c r="M13" s="68"/>
      <c r="N13" s="76">
        <v>6026497372</v>
      </c>
      <c r="O13" s="68"/>
      <c r="P13" s="76">
        <v>0</v>
      </c>
      <c r="Q13" s="68"/>
      <c r="R13" s="76">
        <v>0</v>
      </c>
      <c r="S13" s="68"/>
      <c r="T13" s="76">
        <v>540000</v>
      </c>
      <c r="U13" s="68"/>
      <c r="V13" s="76">
        <v>10740</v>
      </c>
      <c r="W13" s="68"/>
      <c r="X13" s="76">
        <v>6026497372</v>
      </c>
      <c r="Y13" s="68"/>
      <c r="Z13" s="76">
        <v>5765092380</v>
      </c>
      <c r="AA13" s="68"/>
      <c r="AB13" s="93">
        <v>2.8000000000000001E-2</v>
      </c>
      <c r="AC13" s="123">
        <f t="shared" si="0"/>
        <v>1</v>
      </c>
    </row>
    <row r="14" spans="3:29" x14ac:dyDescent="0.55000000000000004">
      <c r="D14" s="105" t="s">
        <v>15</v>
      </c>
      <c r="F14" s="76">
        <v>465000</v>
      </c>
      <c r="G14" s="68"/>
      <c r="H14" s="76">
        <v>5596170468</v>
      </c>
      <c r="I14" s="68"/>
      <c r="J14" s="76">
        <v>5583777660</v>
      </c>
      <c r="K14" s="68"/>
      <c r="L14" s="76">
        <v>0</v>
      </c>
      <c r="M14" s="68"/>
      <c r="N14" s="76">
        <v>0</v>
      </c>
      <c r="O14" s="68"/>
      <c r="P14" s="76">
        <v>0</v>
      </c>
      <c r="Q14" s="68"/>
      <c r="R14" s="76">
        <v>0</v>
      </c>
      <c r="S14" s="68"/>
      <c r="T14" s="76">
        <v>465000</v>
      </c>
      <c r="U14" s="68"/>
      <c r="V14" s="76">
        <v>12135</v>
      </c>
      <c r="W14" s="68"/>
      <c r="X14" s="76">
        <v>5596170468</v>
      </c>
      <c r="Y14" s="68"/>
      <c r="Z14" s="76">
        <v>5609200488.75</v>
      </c>
      <c r="AA14" s="68"/>
      <c r="AB14" s="93">
        <v>2.7199999999999998E-2</v>
      </c>
      <c r="AC14" s="123">
        <f t="shared" si="0"/>
        <v>1</v>
      </c>
    </row>
    <row r="15" spans="3:29" x14ac:dyDescent="0.55000000000000004">
      <c r="D15" s="104" t="s">
        <v>16</v>
      </c>
      <c r="F15" s="76">
        <v>38763</v>
      </c>
      <c r="G15" s="68"/>
      <c r="H15" s="76">
        <v>2492175952</v>
      </c>
      <c r="I15" s="68"/>
      <c r="J15" s="76">
        <v>3383141221.1700001</v>
      </c>
      <c r="K15" s="68"/>
      <c r="L15" s="76">
        <v>0</v>
      </c>
      <c r="M15" s="68"/>
      <c r="N15" s="76">
        <v>0</v>
      </c>
      <c r="O15" s="68"/>
      <c r="P15" s="76">
        <v>0</v>
      </c>
      <c r="Q15" s="68"/>
      <c r="R15" s="76">
        <v>0</v>
      </c>
      <c r="S15" s="68"/>
      <c r="T15" s="76">
        <v>38763</v>
      </c>
      <c r="U15" s="68"/>
      <c r="V15" s="76">
        <v>100430</v>
      </c>
      <c r="W15" s="68"/>
      <c r="X15" s="76">
        <v>2492175952</v>
      </c>
      <c r="Y15" s="68"/>
      <c r="Z15" s="76">
        <v>3869804929.8645</v>
      </c>
      <c r="AA15" s="68"/>
      <c r="AB15" s="93">
        <v>1.8800000000000001E-2</v>
      </c>
      <c r="AC15" s="123">
        <f t="shared" si="0"/>
        <v>1</v>
      </c>
    </row>
    <row r="16" spans="3:29" x14ac:dyDescent="0.55000000000000004">
      <c r="D16" s="104" t="s">
        <v>17</v>
      </c>
      <c r="F16" s="76">
        <v>206830</v>
      </c>
      <c r="G16" s="68"/>
      <c r="H16" s="76">
        <v>4959602747</v>
      </c>
      <c r="I16" s="68"/>
      <c r="J16" s="76">
        <v>4994008490.835</v>
      </c>
      <c r="K16" s="68"/>
      <c r="L16" s="76">
        <v>0</v>
      </c>
      <c r="M16" s="68"/>
      <c r="N16" s="76">
        <v>0</v>
      </c>
      <c r="O16" s="68"/>
      <c r="P16" s="76">
        <v>-205806</v>
      </c>
      <c r="Q16" s="68"/>
      <c r="R16" s="76">
        <v>4521598854</v>
      </c>
      <c r="S16" s="68"/>
      <c r="T16" s="76">
        <v>1024</v>
      </c>
      <c r="U16" s="68"/>
      <c r="V16" s="76">
        <v>21630</v>
      </c>
      <c r="W16" s="68"/>
      <c r="X16" s="76">
        <v>24554618</v>
      </c>
      <c r="Y16" s="68"/>
      <c r="Z16" s="76">
        <v>22017332.736000001</v>
      </c>
      <c r="AA16" s="68"/>
      <c r="AB16" s="93">
        <v>1E-4</v>
      </c>
      <c r="AC16" s="123">
        <f t="shared" si="0"/>
        <v>1</v>
      </c>
    </row>
    <row r="17" spans="4:30" x14ac:dyDescent="0.55000000000000004">
      <c r="D17" s="105" t="s">
        <v>168</v>
      </c>
      <c r="F17" s="76">
        <v>40327</v>
      </c>
      <c r="G17" s="68"/>
      <c r="H17" s="76">
        <v>450879977</v>
      </c>
      <c r="I17" s="68"/>
      <c r="J17" s="76">
        <v>467815924.26450002</v>
      </c>
      <c r="K17" s="68"/>
      <c r="L17" s="76">
        <v>0</v>
      </c>
      <c r="M17" s="68"/>
      <c r="N17" s="76">
        <v>0</v>
      </c>
      <c r="O17" s="68"/>
      <c r="P17" s="76">
        <v>-40327</v>
      </c>
      <c r="Q17" s="68"/>
      <c r="R17" s="76">
        <v>463435874</v>
      </c>
      <c r="S17" s="68"/>
      <c r="T17" s="76">
        <v>0</v>
      </c>
      <c r="U17" s="68"/>
      <c r="V17" s="76">
        <v>0</v>
      </c>
      <c r="W17" s="68"/>
      <c r="X17" s="76">
        <v>0</v>
      </c>
      <c r="Y17" s="68"/>
      <c r="Z17" s="76">
        <v>0</v>
      </c>
      <c r="AA17" s="76"/>
      <c r="AB17" s="93">
        <v>0</v>
      </c>
      <c r="AC17" s="123">
        <f t="shared" si="0"/>
        <v>1</v>
      </c>
    </row>
    <row r="18" spans="4:30" x14ac:dyDescent="0.55000000000000004">
      <c r="D18" s="104" t="s">
        <v>18</v>
      </c>
      <c r="F18" s="76">
        <v>24261</v>
      </c>
      <c r="G18" s="68"/>
      <c r="H18" s="76">
        <v>80935327</v>
      </c>
      <c r="I18" s="68"/>
      <c r="J18" s="76">
        <v>92704391.260199994</v>
      </c>
      <c r="K18" s="68"/>
      <c r="L18" s="76">
        <v>0</v>
      </c>
      <c r="M18" s="68"/>
      <c r="N18" s="76">
        <v>0</v>
      </c>
      <c r="O18" s="68"/>
      <c r="P18" s="76">
        <v>-24261</v>
      </c>
      <c r="Q18" s="68"/>
      <c r="R18" s="76">
        <v>99290662</v>
      </c>
      <c r="S18" s="68"/>
      <c r="T18" s="76">
        <v>0</v>
      </c>
      <c r="U18" s="68"/>
      <c r="V18" s="76">
        <v>0</v>
      </c>
      <c r="W18" s="68"/>
      <c r="X18" s="76">
        <v>0</v>
      </c>
      <c r="Y18" s="68"/>
      <c r="Z18" s="76">
        <v>0</v>
      </c>
      <c r="AA18" s="68"/>
      <c r="AB18" s="93">
        <v>0</v>
      </c>
      <c r="AC18" s="123">
        <f t="shared" si="0"/>
        <v>1</v>
      </c>
    </row>
    <row r="19" spans="4:30" x14ac:dyDescent="0.55000000000000004">
      <c r="D19" s="105" t="s">
        <v>186</v>
      </c>
      <c r="F19" s="76">
        <v>421288</v>
      </c>
      <c r="G19" s="68"/>
      <c r="H19" s="76">
        <v>7589914812</v>
      </c>
      <c r="I19" s="68"/>
      <c r="J19" s="76">
        <v>7567378748.7480001</v>
      </c>
      <c r="K19" s="68"/>
      <c r="L19" s="76">
        <v>0</v>
      </c>
      <c r="M19" s="68"/>
      <c r="N19" s="76">
        <v>0</v>
      </c>
      <c r="O19" s="68"/>
      <c r="P19" s="76">
        <v>-421288</v>
      </c>
      <c r="Q19" s="68"/>
      <c r="R19" s="76">
        <v>8183745386</v>
      </c>
      <c r="S19" s="68"/>
      <c r="T19" s="76">
        <v>0</v>
      </c>
      <c r="U19" s="68"/>
      <c r="V19" s="76">
        <v>0</v>
      </c>
      <c r="W19" s="68"/>
      <c r="X19" s="76">
        <v>0</v>
      </c>
      <c r="Y19" s="68"/>
      <c r="Z19" s="76">
        <v>0</v>
      </c>
      <c r="AA19" s="68"/>
      <c r="AB19" s="93">
        <v>0</v>
      </c>
      <c r="AC19" s="123">
        <f t="shared" si="0"/>
        <v>1</v>
      </c>
    </row>
    <row r="20" spans="4:30" x14ac:dyDescent="0.55000000000000004">
      <c r="D20" s="104"/>
      <c r="F20" s="76"/>
      <c r="G20" s="68"/>
      <c r="H20" s="76"/>
      <c r="I20" s="68"/>
      <c r="J20" s="76"/>
      <c r="K20" s="68"/>
      <c r="L20" s="76"/>
      <c r="M20" s="68"/>
      <c r="N20" s="76"/>
      <c r="O20" s="68"/>
      <c r="P20" s="76"/>
      <c r="Q20" s="68"/>
      <c r="R20" s="76"/>
      <c r="S20" s="68"/>
      <c r="T20" s="76"/>
      <c r="U20" s="68"/>
      <c r="V20" s="76"/>
      <c r="W20" s="68"/>
      <c r="X20" s="76"/>
      <c r="Y20" s="68"/>
      <c r="Z20" s="76">
        <v>0</v>
      </c>
      <c r="AA20" s="68"/>
      <c r="AB20" s="93"/>
      <c r="AC20" s="123">
        <f t="shared" si="0"/>
        <v>0</v>
      </c>
    </row>
    <row r="21" spans="4:30" ht="21.75" thickBot="1" x14ac:dyDescent="0.6">
      <c r="D21" s="104" t="s">
        <v>93</v>
      </c>
      <c r="F21" s="67">
        <f t="shared" ref="F21:AB21" si="1">SUM(F11:F19)</f>
        <v>1801684</v>
      </c>
      <c r="G21" s="76">
        <f t="shared" si="1"/>
        <v>0</v>
      </c>
      <c r="H21" s="67">
        <f t="shared" si="1"/>
        <v>35484214449</v>
      </c>
      <c r="I21" s="76">
        <f t="shared" si="1"/>
        <v>0</v>
      </c>
      <c r="J21" s="67">
        <f t="shared" si="1"/>
        <v>37412556626.104195</v>
      </c>
      <c r="K21" s="76">
        <f t="shared" si="1"/>
        <v>0</v>
      </c>
      <c r="L21" s="67">
        <f t="shared" si="1"/>
        <v>540000</v>
      </c>
      <c r="M21" s="76">
        <f t="shared" si="1"/>
        <v>0</v>
      </c>
      <c r="N21" s="67">
        <f t="shared" si="1"/>
        <v>6026497372</v>
      </c>
      <c r="O21" s="76">
        <f t="shared" si="1"/>
        <v>0</v>
      </c>
      <c r="P21" s="67">
        <f t="shared" si="1"/>
        <v>-691682</v>
      </c>
      <c r="Q21" s="76">
        <f t="shared" si="1"/>
        <v>0</v>
      </c>
      <c r="R21" s="67">
        <f t="shared" si="1"/>
        <v>13268070776</v>
      </c>
      <c r="S21" s="76">
        <f t="shared" si="1"/>
        <v>0</v>
      </c>
      <c r="T21" s="67">
        <f t="shared" si="1"/>
        <v>1650002</v>
      </c>
      <c r="U21" s="76">
        <f t="shared" si="1"/>
        <v>0</v>
      </c>
      <c r="V21" s="67">
        <f t="shared" si="1"/>
        <v>199930</v>
      </c>
      <c r="W21" s="76">
        <f t="shared" si="1"/>
        <v>0</v>
      </c>
      <c r="X21" s="67">
        <f t="shared" si="1"/>
        <v>28453933576</v>
      </c>
      <c r="Y21" s="76">
        <f t="shared" si="1"/>
        <v>0</v>
      </c>
      <c r="Z21" s="67">
        <f t="shared" si="1"/>
        <v>30814301522.902504</v>
      </c>
      <c r="AA21" s="76">
        <f t="shared" si="1"/>
        <v>0</v>
      </c>
      <c r="AB21" s="94">
        <f t="shared" si="1"/>
        <v>0.14959999999999998</v>
      </c>
      <c r="AD21" s="60"/>
    </row>
    <row r="22" spans="4:30" ht="21.75" thickTop="1" x14ac:dyDescent="0.55000000000000004">
      <c r="R22" s="3"/>
      <c r="X22" s="3"/>
      <c r="Z22" s="120"/>
    </row>
    <row r="23" spans="4:30" ht="30.75" customHeight="1" x14ac:dyDescent="0.95">
      <c r="N23" s="147">
        <v>2</v>
      </c>
      <c r="P23" s="46"/>
      <c r="X23" s="3"/>
      <c r="Z23" s="3"/>
      <c r="AB23" s="2"/>
    </row>
  </sheetData>
  <sortState xmlns:xlrd2="http://schemas.microsoft.com/office/spreadsheetml/2017/richdata2" ref="D11:AB20">
    <sortCondition descending="1" ref="Z11:Z20"/>
  </sortState>
  <mergeCells count="29">
    <mergeCell ref="D8:D10"/>
    <mergeCell ref="F9:F10"/>
    <mergeCell ref="H9:H10"/>
    <mergeCell ref="J9:J10"/>
    <mergeCell ref="F8:J8"/>
    <mergeCell ref="X9:X10"/>
    <mergeCell ref="Z9:Z10"/>
    <mergeCell ref="L10"/>
    <mergeCell ref="N10"/>
    <mergeCell ref="L9:N9"/>
    <mergeCell ref="P10"/>
    <mergeCell ref="R10"/>
    <mergeCell ref="P9:R9"/>
    <mergeCell ref="D2:AB2"/>
    <mergeCell ref="D3:AB3"/>
    <mergeCell ref="D4:AB4"/>
    <mergeCell ref="K8:K10"/>
    <mergeCell ref="S8:S10"/>
    <mergeCell ref="U9:U10"/>
    <mergeCell ref="W9:W10"/>
    <mergeCell ref="Y9:Y10"/>
    <mergeCell ref="AA9:AA10"/>
    <mergeCell ref="E9:E10"/>
    <mergeCell ref="G9:G10"/>
    <mergeCell ref="AB9:AB10"/>
    <mergeCell ref="T8:AB8"/>
    <mergeCell ref="L8:R8"/>
    <mergeCell ref="T9:T10"/>
    <mergeCell ref="V9:V10"/>
  </mergeCells>
  <printOptions horizontalCentered="1" verticalCentered="1"/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AC18"/>
  <sheetViews>
    <sheetView rightToLeft="1" view="pageBreakPreview" topLeftCell="B1" zoomScale="85" zoomScaleNormal="100" zoomScaleSheetLayoutView="85" workbookViewId="0">
      <selection activeCell="Z28" sqref="Z28"/>
    </sheetView>
  </sheetViews>
  <sheetFormatPr defaultRowHeight="21" x14ac:dyDescent="0.6"/>
  <cols>
    <col min="1" max="1" width="4.5703125" style="1" customWidth="1"/>
    <col min="2" max="2" width="6.28515625" style="1" customWidth="1"/>
    <col min="3" max="3" width="13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48" t="s">
        <v>108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3:29" ht="30" x14ac:dyDescent="0.6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3:29" ht="30" x14ac:dyDescent="0.6">
      <c r="C4" s="148" t="s">
        <v>184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3:29" s="2" customFormat="1" ht="30" x14ac:dyDescent="0.55000000000000004">
      <c r="C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3:29" s="2" customFormat="1" ht="30" x14ac:dyDescent="0.55000000000000004">
      <c r="C6" s="11" t="s">
        <v>105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8" spans="3:29" ht="24" customHeight="1" x14ac:dyDescent="0.6">
      <c r="C8" s="16"/>
      <c r="D8" s="12"/>
      <c r="E8" s="158" t="s">
        <v>179</v>
      </c>
      <c r="F8" s="158" t="s">
        <v>2</v>
      </c>
      <c r="G8" s="158" t="s">
        <v>2</v>
      </c>
      <c r="H8" s="158" t="s">
        <v>2</v>
      </c>
      <c r="I8" s="158" t="s">
        <v>2</v>
      </c>
      <c r="J8" s="158" t="s">
        <v>2</v>
      </c>
      <c r="K8" s="158" t="s">
        <v>2</v>
      </c>
      <c r="L8" s="12"/>
      <c r="M8" s="158" t="s">
        <v>185</v>
      </c>
      <c r="N8" s="158" t="s">
        <v>4</v>
      </c>
      <c r="O8" s="158" t="s">
        <v>4</v>
      </c>
      <c r="P8" s="158" t="s">
        <v>4</v>
      </c>
      <c r="Q8" s="158" t="s">
        <v>4</v>
      </c>
      <c r="R8" s="158" t="s">
        <v>4</v>
      </c>
      <c r="S8" s="158" t="s">
        <v>4</v>
      </c>
      <c r="T8" s="12"/>
    </row>
    <row r="9" spans="3:29" ht="30" x14ac:dyDescent="0.6">
      <c r="C9" s="15" t="s">
        <v>1</v>
      </c>
      <c r="D9" s="95"/>
      <c r="E9" s="15" t="s">
        <v>19</v>
      </c>
      <c r="F9" s="96"/>
      <c r="G9" s="15" t="s">
        <v>20</v>
      </c>
      <c r="H9" s="96"/>
      <c r="I9" s="15" t="s">
        <v>21</v>
      </c>
      <c r="J9" s="96"/>
      <c r="K9" s="15" t="s">
        <v>22</v>
      </c>
      <c r="L9" s="95"/>
      <c r="M9" s="15" t="s">
        <v>19</v>
      </c>
      <c r="N9" s="96"/>
      <c r="O9" s="15" t="s">
        <v>20</v>
      </c>
      <c r="P9" s="96"/>
      <c r="Q9" s="15" t="s">
        <v>21</v>
      </c>
      <c r="R9" s="96"/>
      <c r="S9" s="15" t="s">
        <v>22</v>
      </c>
      <c r="T9" s="12"/>
    </row>
    <row r="10" spans="3:29" x14ac:dyDescent="0.6">
      <c r="C10" s="78"/>
      <c r="D10" s="78"/>
      <c r="E10" s="78">
        <v>0</v>
      </c>
      <c r="F10" s="78"/>
      <c r="G10" s="78">
        <v>0</v>
      </c>
      <c r="H10" s="78"/>
      <c r="I10" s="78">
        <v>0</v>
      </c>
      <c r="J10" s="78"/>
      <c r="K10" s="78">
        <v>0</v>
      </c>
      <c r="L10" s="78"/>
      <c r="M10" s="78">
        <v>0</v>
      </c>
      <c r="N10" s="78"/>
      <c r="O10" s="78">
        <v>0</v>
      </c>
      <c r="P10" s="78"/>
      <c r="Q10" s="78">
        <v>0</v>
      </c>
      <c r="R10" s="78"/>
      <c r="S10" s="78">
        <v>0</v>
      </c>
    </row>
    <row r="11" spans="3:29" x14ac:dyDescent="0.6"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spans="3:29" ht="26.25" customHeight="1" thickBot="1" x14ac:dyDescent="0.65">
      <c r="C12" s="17" t="s">
        <v>93</v>
      </c>
      <c r="D12" s="78"/>
      <c r="E12" s="97">
        <v>0</v>
      </c>
      <c r="F12" s="78"/>
      <c r="G12" s="97">
        <v>0</v>
      </c>
      <c r="H12" s="78"/>
      <c r="I12" s="97">
        <v>0</v>
      </c>
      <c r="J12" s="78"/>
      <c r="K12" s="97">
        <v>0</v>
      </c>
      <c r="L12" s="78"/>
      <c r="M12" s="97">
        <v>0</v>
      </c>
      <c r="N12" s="78"/>
      <c r="O12" s="97">
        <v>0</v>
      </c>
      <c r="P12" s="78"/>
      <c r="Q12" s="97">
        <v>0</v>
      </c>
      <c r="R12" s="78"/>
      <c r="S12" s="97">
        <v>0</v>
      </c>
    </row>
    <row r="13" spans="3:29" ht="21.75" thickTop="1" x14ac:dyDescent="0.6"/>
    <row r="18" spans="11:11" ht="30" x14ac:dyDescent="0.75">
      <c r="K18" s="45">
        <v>3</v>
      </c>
    </row>
  </sheetData>
  <mergeCells count="5">
    <mergeCell ref="C2:T2"/>
    <mergeCell ref="C3:T3"/>
    <mergeCell ref="C4:T4"/>
    <mergeCell ref="M8:S8"/>
    <mergeCell ref="E8:K8"/>
  </mergeCells>
  <printOptions horizontalCentered="1" verticalCentered="1"/>
  <pageMargins left="0.25" right="0.25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L29"/>
  <sheetViews>
    <sheetView rightToLeft="1" view="pageBreakPreview" topLeftCell="E7" zoomScale="70" zoomScaleNormal="70" zoomScaleSheetLayoutView="70" workbookViewId="0">
      <selection activeCell="Z28" sqref="Z28"/>
    </sheetView>
  </sheetViews>
  <sheetFormatPr defaultRowHeight="21" x14ac:dyDescent="0.6"/>
  <cols>
    <col min="1" max="1" width="9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7109375" style="1" bestFit="1" customWidth="1"/>
    <col min="23" max="23" width="1" style="1" customWidth="1"/>
    <col min="24" max="24" width="1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710937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60" t="s">
        <v>108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</row>
    <row r="3" spans="2:38" ht="39" x14ac:dyDescent="0.6"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</row>
    <row r="4" spans="2:38" ht="39" x14ac:dyDescent="0.6">
      <c r="B4" s="160" t="s">
        <v>184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</row>
    <row r="5" spans="2:38" ht="39" x14ac:dyDescent="0.6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2:38" ht="39" x14ac:dyDescent="0.6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1" t="s">
        <v>152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48" t="s">
        <v>23</v>
      </c>
      <c r="C10" s="148" t="s">
        <v>23</v>
      </c>
      <c r="D10" s="148" t="s">
        <v>23</v>
      </c>
      <c r="E10" s="148" t="s">
        <v>23</v>
      </c>
      <c r="F10" s="148" t="s">
        <v>23</v>
      </c>
      <c r="G10" s="148" t="s">
        <v>23</v>
      </c>
      <c r="H10" s="148" t="s">
        <v>23</v>
      </c>
      <c r="I10" s="148" t="s">
        <v>23</v>
      </c>
      <c r="J10" s="148" t="s">
        <v>23</v>
      </c>
      <c r="K10" s="148" t="s">
        <v>23</v>
      </c>
      <c r="L10" s="148" t="s">
        <v>23</v>
      </c>
      <c r="M10" s="148" t="s">
        <v>23</v>
      </c>
      <c r="N10" s="148" t="s">
        <v>23</v>
      </c>
      <c r="P10" s="148" t="s">
        <v>179</v>
      </c>
      <c r="Q10" s="148" t="s">
        <v>2</v>
      </c>
      <c r="R10" s="148" t="s">
        <v>2</v>
      </c>
      <c r="S10" s="148" t="s">
        <v>2</v>
      </c>
      <c r="T10" s="148" t="s">
        <v>2</v>
      </c>
      <c r="V10" s="148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A10" s="148" t="s">
        <v>3</v>
      </c>
      <c r="AB10" s="148" t="s">
        <v>3</v>
      </c>
      <c r="AD10" s="148" t="s">
        <v>185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  <c r="AK10" s="148" t="s">
        <v>4</v>
      </c>
      <c r="AL10" s="148" t="s">
        <v>4</v>
      </c>
    </row>
    <row r="11" spans="2:38" s="13" customFormat="1" ht="45.75" customHeight="1" x14ac:dyDescent="0.6">
      <c r="B11" s="151" t="s">
        <v>24</v>
      </c>
      <c r="C11" s="18"/>
      <c r="D11" s="151" t="s">
        <v>25</v>
      </c>
      <c r="E11" s="18"/>
      <c r="F11" s="151" t="s">
        <v>26</v>
      </c>
      <c r="G11" s="18"/>
      <c r="H11" s="151" t="s">
        <v>27</v>
      </c>
      <c r="I11" s="18"/>
      <c r="J11" s="151" t="s">
        <v>100</v>
      </c>
      <c r="K11" s="18"/>
      <c r="L11" s="151" t="s">
        <v>29</v>
      </c>
      <c r="M11" s="18"/>
      <c r="N11" s="151" t="s">
        <v>22</v>
      </c>
      <c r="P11" s="151" t="s">
        <v>5</v>
      </c>
      <c r="Q11" s="18"/>
      <c r="R11" s="151" t="s">
        <v>6</v>
      </c>
      <c r="S11" s="18"/>
      <c r="T11" s="151" t="s">
        <v>7</v>
      </c>
      <c r="V11" s="151" t="s">
        <v>8</v>
      </c>
      <c r="W11" s="151" t="s">
        <v>8</v>
      </c>
      <c r="X11" s="151" t="s">
        <v>8</v>
      </c>
      <c r="Z11" s="151" t="s">
        <v>9</v>
      </c>
      <c r="AA11" s="151" t="s">
        <v>9</v>
      </c>
      <c r="AB11" s="151" t="s">
        <v>9</v>
      </c>
      <c r="AD11" s="151" t="s">
        <v>5</v>
      </c>
      <c r="AE11" s="18"/>
      <c r="AF11" s="151" t="s">
        <v>30</v>
      </c>
      <c r="AG11" s="18"/>
      <c r="AH11" s="151" t="s">
        <v>6</v>
      </c>
      <c r="AI11" s="18"/>
      <c r="AJ11" s="151" t="s">
        <v>7</v>
      </c>
      <c r="AK11" s="18"/>
      <c r="AL11" s="151" t="s">
        <v>11</v>
      </c>
    </row>
    <row r="12" spans="2:38" s="13" customFormat="1" ht="45.75" customHeight="1" x14ac:dyDescent="0.6">
      <c r="B12" s="152" t="s">
        <v>24</v>
      </c>
      <c r="C12" s="20"/>
      <c r="D12" s="152" t="s">
        <v>25</v>
      </c>
      <c r="E12" s="20"/>
      <c r="F12" s="152" t="s">
        <v>26</v>
      </c>
      <c r="G12" s="20"/>
      <c r="H12" s="152" t="s">
        <v>27</v>
      </c>
      <c r="I12" s="20"/>
      <c r="J12" s="152" t="s">
        <v>28</v>
      </c>
      <c r="K12" s="20"/>
      <c r="L12" s="152" t="s">
        <v>29</v>
      </c>
      <c r="M12" s="20"/>
      <c r="N12" s="152" t="s">
        <v>22</v>
      </c>
      <c r="P12" s="152" t="s">
        <v>5</v>
      </c>
      <c r="Q12" s="20"/>
      <c r="R12" s="152" t="s">
        <v>6</v>
      </c>
      <c r="S12" s="20"/>
      <c r="T12" s="152" t="s">
        <v>7</v>
      </c>
      <c r="V12" s="152" t="s">
        <v>5</v>
      </c>
      <c r="W12" s="20"/>
      <c r="X12" s="152" t="s">
        <v>6</v>
      </c>
      <c r="Z12" s="152" t="s">
        <v>5</v>
      </c>
      <c r="AA12" s="20"/>
      <c r="AB12" s="152" t="s">
        <v>12</v>
      </c>
      <c r="AD12" s="152" t="s">
        <v>5</v>
      </c>
      <c r="AE12" s="20"/>
      <c r="AF12" s="152" t="s">
        <v>30</v>
      </c>
      <c r="AG12" s="20"/>
      <c r="AH12" s="152" t="s">
        <v>6</v>
      </c>
      <c r="AI12" s="20"/>
      <c r="AJ12" s="152" t="s">
        <v>7</v>
      </c>
      <c r="AK12" s="20"/>
      <c r="AL12" s="152" t="s">
        <v>11</v>
      </c>
    </row>
    <row r="13" spans="2:38" x14ac:dyDescent="0.6">
      <c r="B13" s="91" t="s">
        <v>116</v>
      </c>
      <c r="C13" s="91"/>
      <c r="D13" s="91" t="s">
        <v>109</v>
      </c>
      <c r="E13" s="91"/>
      <c r="F13" s="91" t="s">
        <v>109</v>
      </c>
      <c r="G13" s="91"/>
      <c r="H13" s="91" t="s">
        <v>117</v>
      </c>
      <c r="I13" s="91"/>
      <c r="J13" s="91" t="s">
        <v>118</v>
      </c>
      <c r="K13" s="91"/>
      <c r="L13" s="91">
        <v>18</v>
      </c>
      <c r="M13" s="91"/>
      <c r="N13" s="91">
        <v>18</v>
      </c>
      <c r="O13" s="91"/>
      <c r="P13" s="91">
        <v>59500</v>
      </c>
      <c r="Q13" s="91"/>
      <c r="R13" s="91">
        <v>56581585518</v>
      </c>
      <c r="S13" s="91"/>
      <c r="T13" s="91">
        <v>56514754843</v>
      </c>
      <c r="U13" s="91"/>
      <c r="V13" s="91">
        <v>0</v>
      </c>
      <c r="W13" s="91"/>
      <c r="X13" s="91">
        <v>0</v>
      </c>
      <c r="Y13" s="91"/>
      <c r="Z13" s="91">
        <v>0</v>
      </c>
      <c r="AA13" s="91"/>
      <c r="AB13" s="91">
        <v>0</v>
      </c>
      <c r="AC13" s="91"/>
      <c r="AD13" s="91">
        <v>59500</v>
      </c>
      <c r="AE13" s="91"/>
      <c r="AF13" s="91">
        <v>950000</v>
      </c>
      <c r="AG13" s="91"/>
      <c r="AH13" s="91">
        <v>56581585518</v>
      </c>
      <c r="AI13" s="91"/>
      <c r="AJ13" s="91">
        <v>56514754843</v>
      </c>
      <c r="AK13" s="92"/>
      <c r="AL13" s="93">
        <v>0.2742</v>
      </c>
    </row>
    <row r="14" spans="2:38" x14ac:dyDescent="0.6">
      <c r="B14" s="91" t="s">
        <v>171</v>
      </c>
      <c r="C14" s="91"/>
      <c r="D14" s="91" t="s">
        <v>109</v>
      </c>
      <c r="E14" s="91"/>
      <c r="F14" s="91" t="s">
        <v>109</v>
      </c>
      <c r="G14" s="91"/>
      <c r="H14" s="91" t="s">
        <v>172</v>
      </c>
      <c r="I14" s="91"/>
      <c r="J14" s="91" t="s">
        <v>173</v>
      </c>
      <c r="K14" s="91"/>
      <c r="L14" s="91">
        <v>0</v>
      </c>
      <c r="M14" s="91"/>
      <c r="N14" s="91">
        <v>0</v>
      </c>
      <c r="O14" s="91"/>
      <c r="P14" s="91">
        <v>17300</v>
      </c>
      <c r="Q14" s="91"/>
      <c r="R14" s="91">
        <v>9477284165</v>
      </c>
      <c r="S14" s="91"/>
      <c r="T14" s="91">
        <v>10021111344</v>
      </c>
      <c r="U14" s="91"/>
      <c r="V14" s="91">
        <v>0</v>
      </c>
      <c r="W14" s="91"/>
      <c r="X14" s="91">
        <v>0</v>
      </c>
      <c r="Y14" s="91"/>
      <c r="Z14" s="91">
        <v>0</v>
      </c>
      <c r="AA14" s="91"/>
      <c r="AB14" s="91">
        <v>0</v>
      </c>
      <c r="AC14" s="91"/>
      <c r="AD14" s="91">
        <v>17300</v>
      </c>
      <c r="AE14" s="91"/>
      <c r="AF14" s="91">
        <v>588854</v>
      </c>
      <c r="AG14" s="91"/>
      <c r="AH14" s="91">
        <v>9477284165</v>
      </c>
      <c r="AI14" s="91"/>
      <c r="AJ14" s="91">
        <v>10185327774</v>
      </c>
      <c r="AK14" s="92"/>
      <c r="AL14" s="93">
        <v>4.9399999999999999E-2</v>
      </c>
    </row>
    <row r="15" spans="2:38" x14ac:dyDescent="0.6">
      <c r="B15" s="91" t="s">
        <v>112</v>
      </c>
      <c r="C15" s="91"/>
      <c r="D15" s="91" t="s">
        <v>109</v>
      </c>
      <c r="E15" s="91"/>
      <c r="F15" s="91" t="s">
        <v>109</v>
      </c>
      <c r="G15" s="91"/>
      <c r="H15" s="91" t="s">
        <v>71</v>
      </c>
      <c r="I15" s="91"/>
      <c r="J15" s="91" t="s">
        <v>113</v>
      </c>
      <c r="K15" s="91"/>
      <c r="L15" s="91">
        <v>0</v>
      </c>
      <c r="M15" s="91"/>
      <c r="N15" s="91">
        <v>0</v>
      </c>
      <c r="O15" s="91"/>
      <c r="P15" s="91">
        <v>13000</v>
      </c>
      <c r="Q15" s="91"/>
      <c r="R15" s="91">
        <v>7417799381</v>
      </c>
      <c r="S15" s="91"/>
      <c r="T15" s="91">
        <v>7772331009</v>
      </c>
      <c r="U15" s="91"/>
      <c r="V15" s="91">
        <v>0</v>
      </c>
      <c r="W15" s="91"/>
      <c r="X15" s="91">
        <v>0</v>
      </c>
      <c r="Y15" s="91"/>
      <c r="Z15" s="91">
        <v>0</v>
      </c>
      <c r="AA15" s="91"/>
      <c r="AB15" s="91">
        <v>0</v>
      </c>
      <c r="AC15" s="91"/>
      <c r="AD15" s="91">
        <v>13000</v>
      </c>
      <c r="AE15" s="91"/>
      <c r="AF15" s="91">
        <v>607803</v>
      </c>
      <c r="AG15" s="91"/>
      <c r="AH15" s="91">
        <v>7417799381</v>
      </c>
      <c r="AI15" s="91"/>
      <c r="AJ15" s="91">
        <v>7900006864</v>
      </c>
      <c r="AK15" s="92"/>
      <c r="AL15" s="93">
        <v>3.8300000000000001E-2</v>
      </c>
    </row>
    <row r="16" spans="2:38" x14ac:dyDescent="0.6">
      <c r="B16" s="91" t="s">
        <v>110</v>
      </c>
      <c r="C16" s="91"/>
      <c r="D16" s="91" t="s">
        <v>109</v>
      </c>
      <c r="E16" s="91"/>
      <c r="F16" s="91" t="s">
        <v>109</v>
      </c>
      <c r="G16" s="91"/>
      <c r="H16" s="91" t="s">
        <v>71</v>
      </c>
      <c r="I16" s="91"/>
      <c r="J16" s="91" t="s">
        <v>111</v>
      </c>
      <c r="K16" s="91"/>
      <c r="L16" s="91">
        <v>0</v>
      </c>
      <c r="M16" s="91"/>
      <c r="N16" s="91">
        <v>0</v>
      </c>
      <c r="O16" s="91"/>
      <c r="P16" s="91">
        <v>10501</v>
      </c>
      <c r="Q16" s="91"/>
      <c r="R16" s="91">
        <v>5936136753</v>
      </c>
      <c r="S16" s="91"/>
      <c r="T16" s="91">
        <v>6181343178</v>
      </c>
      <c r="U16" s="91"/>
      <c r="V16" s="91">
        <v>0</v>
      </c>
      <c r="W16" s="91"/>
      <c r="X16" s="91">
        <v>0</v>
      </c>
      <c r="Y16" s="91"/>
      <c r="Z16" s="91">
        <v>0</v>
      </c>
      <c r="AA16" s="91"/>
      <c r="AB16" s="91">
        <v>0</v>
      </c>
      <c r="AC16" s="91"/>
      <c r="AD16" s="91">
        <v>10501</v>
      </c>
      <c r="AE16" s="91"/>
      <c r="AF16" s="91">
        <v>598253</v>
      </c>
      <c r="AG16" s="91"/>
      <c r="AH16" s="91">
        <v>5936136753</v>
      </c>
      <c r="AI16" s="91"/>
      <c r="AJ16" s="91">
        <v>6281116094</v>
      </c>
      <c r="AK16" s="92"/>
      <c r="AL16" s="93">
        <v>3.0499999999999999E-2</v>
      </c>
    </row>
    <row r="17" spans="2:38" x14ac:dyDescent="0.6">
      <c r="B17" s="91" t="s">
        <v>170</v>
      </c>
      <c r="C17" s="91"/>
      <c r="D17" s="91" t="s">
        <v>109</v>
      </c>
      <c r="E17" s="91"/>
      <c r="F17" s="91" t="s">
        <v>109</v>
      </c>
      <c r="G17" s="91"/>
      <c r="H17" s="91" t="s">
        <v>71</v>
      </c>
      <c r="I17" s="91"/>
      <c r="J17" s="91" t="s">
        <v>169</v>
      </c>
      <c r="K17" s="91"/>
      <c r="L17" s="91">
        <v>0</v>
      </c>
      <c r="M17" s="91"/>
      <c r="N17" s="91">
        <v>0</v>
      </c>
      <c r="O17" s="91"/>
      <c r="P17" s="91">
        <v>10360</v>
      </c>
      <c r="Q17" s="91"/>
      <c r="R17" s="91">
        <v>5679617596</v>
      </c>
      <c r="S17" s="91"/>
      <c r="T17" s="91">
        <v>5889110405</v>
      </c>
      <c r="U17" s="91"/>
      <c r="V17" s="91">
        <v>0</v>
      </c>
      <c r="W17" s="91"/>
      <c r="X17" s="91">
        <v>0</v>
      </c>
      <c r="Y17" s="91"/>
      <c r="Z17" s="91">
        <v>0</v>
      </c>
      <c r="AA17" s="91"/>
      <c r="AB17" s="91">
        <v>0</v>
      </c>
      <c r="AC17" s="91"/>
      <c r="AD17" s="91">
        <v>10360</v>
      </c>
      <c r="AE17" s="91"/>
      <c r="AF17" s="91">
        <v>577312</v>
      </c>
      <c r="AG17" s="91"/>
      <c r="AH17" s="91">
        <v>5679617596</v>
      </c>
      <c r="AI17" s="91"/>
      <c r="AJ17" s="91">
        <v>5979868272</v>
      </c>
      <c r="AK17" s="92"/>
      <c r="AL17" s="93">
        <v>2.9000000000000001E-2</v>
      </c>
    </row>
    <row r="18" spans="2:38" x14ac:dyDescent="0.6">
      <c r="B18" s="91" t="s">
        <v>187</v>
      </c>
      <c r="C18" s="91"/>
      <c r="D18" s="91" t="s">
        <v>109</v>
      </c>
      <c r="E18" s="91"/>
      <c r="F18" s="91" t="s">
        <v>109</v>
      </c>
      <c r="G18" s="91"/>
      <c r="H18" s="91" t="s">
        <v>188</v>
      </c>
      <c r="I18" s="91"/>
      <c r="J18" s="91" t="s">
        <v>189</v>
      </c>
      <c r="K18" s="91"/>
      <c r="L18" s="91">
        <v>18</v>
      </c>
      <c r="M18" s="91"/>
      <c r="N18" s="91">
        <v>18</v>
      </c>
      <c r="O18" s="91"/>
      <c r="P18" s="91">
        <v>0</v>
      </c>
      <c r="Q18" s="91"/>
      <c r="R18" s="91">
        <v>0</v>
      </c>
      <c r="S18" s="91"/>
      <c r="T18" s="91">
        <v>0</v>
      </c>
      <c r="U18" s="91"/>
      <c r="V18" s="91">
        <v>5850</v>
      </c>
      <c r="W18" s="91"/>
      <c r="X18" s="91">
        <v>5734039105</v>
      </c>
      <c r="Y18" s="91"/>
      <c r="Z18" s="91">
        <v>0</v>
      </c>
      <c r="AA18" s="91"/>
      <c r="AB18" s="91">
        <v>0</v>
      </c>
      <c r="AC18" s="91"/>
      <c r="AD18" s="91">
        <v>5850</v>
      </c>
      <c r="AE18" s="91"/>
      <c r="AF18" s="91">
        <v>979990</v>
      </c>
      <c r="AG18" s="91"/>
      <c r="AH18" s="91">
        <v>5734039105</v>
      </c>
      <c r="AI18" s="91"/>
      <c r="AJ18" s="91">
        <v>5731902404</v>
      </c>
      <c r="AK18" s="92"/>
      <c r="AL18" s="93">
        <v>2.7799999999999998E-2</v>
      </c>
    </row>
    <row r="19" spans="2:38" x14ac:dyDescent="0.6">
      <c r="B19" s="91" t="s">
        <v>114</v>
      </c>
      <c r="C19" s="91"/>
      <c r="D19" s="91" t="s">
        <v>109</v>
      </c>
      <c r="E19" s="91"/>
      <c r="F19" s="91" t="s">
        <v>109</v>
      </c>
      <c r="G19" s="91"/>
      <c r="H19" s="91" t="s">
        <v>70</v>
      </c>
      <c r="I19" s="91"/>
      <c r="J19" s="91" t="s">
        <v>115</v>
      </c>
      <c r="K19" s="91"/>
      <c r="L19" s="91">
        <v>0</v>
      </c>
      <c r="M19" s="91"/>
      <c r="N19" s="91">
        <v>0</v>
      </c>
      <c r="O19" s="91"/>
      <c r="P19" s="91">
        <v>5000</v>
      </c>
      <c r="Q19" s="91"/>
      <c r="R19" s="91">
        <v>2855517468</v>
      </c>
      <c r="S19" s="91"/>
      <c r="T19" s="91">
        <v>2910922299</v>
      </c>
      <c r="U19" s="91"/>
      <c r="V19" s="91">
        <v>0</v>
      </c>
      <c r="W19" s="91"/>
      <c r="X19" s="91">
        <v>0</v>
      </c>
      <c r="Y19" s="91"/>
      <c r="Z19" s="91">
        <v>0</v>
      </c>
      <c r="AA19" s="91"/>
      <c r="AB19" s="91">
        <v>0</v>
      </c>
      <c r="AC19" s="91"/>
      <c r="AD19" s="91">
        <v>5000</v>
      </c>
      <c r="AE19" s="91"/>
      <c r="AF19" s="91">
        <v>591190</v>
      </c>
      <c r="AG19" s="91"/>
      <c r="AH19" s="91">
        <v>2855517468</v>
      </c>
      <c r="AI19" s="91"/>
      <c r="AJ19" s="91">
        <v>2955414234</v>
      </c>
      <c r="AK19" s="92"/>
      <c r="AL19" s="93">
        <v>1.43E-2</v>
      </c>
    </row>
    <row r="20" spans="2:38" x14ac:dyDescent="0.6">
      <c r="B20" s="91" t="s">
        <v>175</v>
      </c>
      <c r="C20" s="91"/>
      <c r="D20" s="91" t="s">
        <v>109</v>
      </c>
      <c r="E20" s="91"/>
      <c r="F20" s="91" t="s">
        <v>109</v>
      </c>
      <c r="G20" s="91"/>
      <c r="H20" s="91" t="s">
        <v>176</v>
      </c>
      <c r="I20" s="91"/>
      <c r="J20" s="91" t="s">
        <v>177</v>
      </c>
      <c r="K20" s="91"/>
      <c r="L20" s="91">
        <v>0</v>
      </c>
      <c r="M20" s="91"/>
      <c r="N20" s="91">
        <v>0</v>
      </c>
      <c r="O20" s="91"/>
      <c r="P20" s="91">
        <v>8820</v>
      </c>
      <c r="Q20" s="91"/>
      <c r="R20" s="91">
        <v>8483511539</v>
      </c>
      <c r="S20" s="91"/>
      <c r="T20" s="91">
        <v>8540621731</v>
      </c>
      <c r="U20" s="91"/>
      <c r="V20" s="91">
        <v>0</v>
      </c>
      <c r="W20" s="91"/>
      <c r="X20" s="91">
        <v>0</v>
      </c>
      <c r="Y20" s="91"/>
      <c r="Z20" s="91">
        <v>8820</v>
      </c>
      <c r="AA20" s="91"/>
      <c r="AB20" s="91">
        <v>8820000000</v>
      </c>
      <c r="AC20" s="91"/>
      <c r="AD20" s="91">
        <v>0</v>
      </c>
      <c r="AE20" s="91"/>
      <c r="AF20" s="91">
        <v>0</v>
      </c>
      <c r="AG20" s="91"/>
      <c r="AH20" s="91">
        <v>0</v>
      </c>
      <c r="AI20" s="91"/>
      <c r="AJ20" s="91">
        <v>0</v>
      </c>
      <c r="AK20" s="92"/>
      <c r="AL20" s="93">
        <v>0</v>
      </c>
    </row>
    <row r="21" spans="2:38" x14ac:dyDescent="0.6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2"/>
      <c r="AL21" s="93"/>
    </row>
    <row r="22" spans="2:38" ht="27" thickBot="1" x14ac:dyDescent="0.65">
      <c r="B22" s="159" t="s">
        <v>93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92"/>
      <c r="P22" s="67">
        <f>SUM(P13:P20)</f>
        <v>124481</v>
      </c>
      <c r="Q22" s="68"/>
      <c r="R22" s="67">
        <f>SUM(R13:R20)</f>
        <v>96431452420</v>
      </c>
      <c r="S22" s="68"/>
      <c r="T22" s="67">
        <f>SUM(T13:T20)</f>
        <v>97830194809</v>
      </c>
      <c r="U22" s="68"/>
      <c r="V22" s="67">
        <f>SUM(V13:V20)</f>
        <v>5850</v>
      </c>
      <c r="W22" s="68"/>
      <c r="X22" s="67">
        <f>SUM(X13:X20)</f>
        <v>5734039105</v>
      </c>
      <c r="Y22" s="68"/>
      <c r="Z22" s="67">
        <f>SUM(Z13:Z20)</f>
        <v>8820</v>
      </c>
      <c r="AA22" s="68"/>
      <c r="AB22" s="67">
        <f>SUM(AB13:AB20)</f>
        <v>8820000000</v>
      </c>
      <c r="AC22" s="68"/>
      <c r="AD22" s="67">
        <f>SUM(AD13:AD20)</f>
        <v>121511</v>
      </c>
      <c r="AE22" s="66"/>
      <c r="AF22" s="67"/>
      <c r="AG22" s="68"/>
      <c r="AH22" s="67">
        <f>SUM(AH13:AH20)</f>
        <v>93681979986</v>
      </c>
      <c r="AI22" s="68"/>
      <c r="AJ22" s="67">
        <f>SUM(AJ13:AJ20)</f>
        <v>95548390485</v>
      </c>
      <c r="AK22" s="68"/>
      <c r="AL22" s="94">
        <f>SUM(AL13:AL20)</f>
        <v>0.46349999999999997</v>
      </c>
    </row>
    <row r="23" spans="2:38" ht="21" customHeight="1" thickTop="1" x14ac:dyDescent="0.6"/>
    <row r="29" spans="2:38" ht="33" x14ac:dyDescent="0.8">
      <c r="T29" s="48">
        <v>4</v>
      </c>
    </row>
  </sheetData>
  <sortState xmlns:xlrd2="http://schemas.microsoft.com/office/spreadsheetml/2017/richdata2" ref="B13:AL21">
    <sortCondition descending="1" ref="AJ13:AJ21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5" right="0.25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21"/>
  <sheetViews>
    <sheetView rightToLeft="1" view="pageBreakPreview" topLeftCell="K4" zoomScale="85" zoomScaleNormal="70" zoomScaleSheetLayoutView="85" workbookViewId="0">
      <selection activeCell="Z28" sqref="Z28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21.2851562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0" t="s">
        <v>108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</row>
    <row r="3" spans="2:32" ht="39" x14ac:dyDescent="0.6"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</row>
    <row r="4" spans="2:32" ht="39" x14ac:dyDescent="0.6">
      <c r="B4" s="160" t="s">
        <v>184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</row>
    <row r="5" spans="2:32" ht="39" x14ac:dyDescent="0.6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2:32" ht="39" x14ac:dyDescent="0.6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153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62" t="s">
        <v>36</v>
      </c>
      <c r="C10" s="162" t="s">
        <v>36</v>
      </c>
      <c r="D10" s="162" t="s">
        <v>36</v>
      </c>
      <c r="E10" s="162" t="s">
        <v>36</v>
      </c>
      <c r="F10" s="162" t="s">
        <v>36</v>
      </c>
      <c r="G10" s="162" t="s">
        <v>36</v>
      </c>
      <c r="H10" s="162" t="s">
        <v>36</v>
      </c>
      <c r="I10" s="162" t="s">
        <v>36</v>
      </c>
      <c r="J10" s="162" t="s">
        <v>36</v>
      </c>
      <c r="K10" s="19"/>
      <c r="L10" s="162" t="s">
        <v>179</v>
      </c>
      <c r="M10" s="162" t="s">
        <v>2</v>
      </c>
      <c r="N10" s="162" t="s">
        <v>2</v>
      </c>
      <c r="O10" s="162" t="s">
        <v>2</v>
      </c>
      <c r="P10" s="162" t="s">
        <v>2</v>
      </c>
      <c r="Q10" s="19"/>
      <c r="R10" s="162" t="s">
        <v>3</v>
      </c>
      <c r="S10" s="162" t="s">
        <v>3</v>
      </c>
      <c r="T10" s="162" t="s">
        <v>3</v>
      </c>
      <c r="U10" s="162" t="s">
        <v>3</v>
      </c>
      <c r="V10" s="162" t="s">
        <v>3</v>
      </c>
      <c r="W10" s="162" t="s">
        <v>3</v>
      </c>
      <c r="X10" s="162" t="s">
        <v>3</v>
      </c>
      <c r="Y10" s="19"/>
      <c r="Z10" s="162" t="s">
        <v>185</v>
      </c>
      <c r="AA10" s="162" t="s">
        <v>4</v>
      </c>
      <c r="AB10" s="162" t="s">
        <v>4</v>
      </c>
      <c r="AC10" s="162" t="s">
        <v>4</v>
      </c>
      <c r="AD10" s="162" t="s">
        <v>4</v>
      </c>
      <c r="AE10" s="162" t="s">
        <v>4</v>
      </c>
      <c r="AF10" s="162" t="s">
        <v>4</v>
      </c>
    </row>
    <row r="11" spans="2:32" s="13" customFormat="1" x14ac:dyDescent="0.6">
      <c r="B11" s="151" t="s">
        <v>37</v>
      </c>
      <c r="C11" s="18"/>
      <c r="D11" s="151" t="s">
        <v>100</v>
      </c>
      <c r="E11" s="18"/>
      <c r="F11" s="151" t="s">
        <v>29</v>
      </c>
      <c r="G11" s="18"/>
      <c r="H11" s="151" t="s">
        <v>38</v>
      </c>
      <c r="I11" s="18"/>
      <c r="J11" s="151" t="s">
        <v>26</v>
      </c>
      <c r="L11" s="151" t="s">
        <v>5</v>
      </c>
      <c r="M11" s="18"/>
      <c r="N11" s="151" t="s">
        <v>6</v>
      </c>
      <c r="O11" s="18"/>
      <c r="P11" s="151" t="s">
        <v>7</v>
      </c>
      <c r="R11" s="151" t="s">
        <v>8</v>
      </c>
      <c r="S11" s="151" t="s">
        <v>8</v>
      </c>
      <c r="T11" s="151" t="s">
        <v>8</v>
      </c>
      <c r="U11" s="18"/>
      <c r="V11" s="151" t="s">
        <v>9</v>
      </c>
      <c r="W11" s="151" t="s">
        <v>9</v>
      </c>
      <c r="X11" s="151" t="s">
        <v>9</v>
      </c>
      <c r="Z11" s="151" t="s">
        <v>5</v>
      </c>
      <c r="AA11" s="18"/>
      <c r="AB11" s="151" t="s">
        <v>6</v>
      </c>
      <c r="AC11" s="18"/>
      <c r="AD11" s="151" t="s">
        <v>7</v>
      </c>
      <c r="AE11" s="18"/>
      <c r="AF11" s="151" t="s">
        <v>39</v>
      </c>
    </row>
    <row r="12" spans="2:32" s="13" customFormat="1" ht="45.75" customHeight="1" x14ac:dyDescent="0.6">
      <c r="B12" s="152" t="s">
        <v>37</v>
      </c>
      <c r="C12" s="20"/>
      <c r="D12" s="152" t="s">
        <v>28</v>
      </c>
      <c r="E12" s="20"/>
      <c r="F12" s="152" t="s">
        <v>29</v>
      </c>
      <c r="G12" s="20"/>
      <c r="H12" s="152" t="s">
        <v>38</v>
      </c>
      <c r="I12" s="20"/>
      <c r="J12" s="152" t="s">
        <v>26</v>
      </c>
      <c r="L12" s="152" t="s">
        <v>5</v>
      </c>
      <c r="M12" s="20"/>
      <c r="N12" s="152" t="s">
        <v>6</v>
      </c>
      <c r="O12" s="20"/>
      <c r="P12" s="152" t="s">
        <v>7</v>
      </c>
      <c r="R12" s="152" t="s">
        <v>5</v>
      </c>
      <c r="S12" s="20"/>
      <c r="T12" s="152" t="s">
        <v>6</v>
      </c>
      <c r="U12" s="20"/>
      <c r="V12" s="152" t="s">
        <v>5</v>
      </c>
      <c r="W12" s="20"/>
      <c r="X12" s="152" t="s">
        <v>12</v>
      </c>
      <c r="Z12" s="152" t="s">
        <v>5</v>
      </c>
      <c r="AA12" s="20"/>
      <c r="AB12" s="152" t="s">
        <v>6</v>
      </c>
      <c r="AC12" s="20"/>
      <c r="AD12" s="152" t="s">
        <v>7</v>
      </c>
      <c r="AE12" s="20"/>
      <c r="AF12" s="152" t="s">
        <v>39</v>
      </c>
    </row>
    <row r="13" spans="2:32" ht="30" customHeight="1" x14ac:dyDescent="0.6">
      <c r="B13" s="87" t="s">
        <v>119</v>
      </c>
      <c r="C13" s="87"/>
      <c r="D13" s="87" t="s">
        <v>120</v>
      </c>
      <c r="E13" s="87"/>
      <c r="F13" s="87">
        <v>18</v>
      </c>
      <c r="G13" s="87"/>
      <c r="H13" s="87">
        <v>0</v>
      </c>
      <c r="I13" s="87"/>
      <c r="J13" s="87" t="s">
        <v>121</v>
      </c>
      <c r="K13" s="87"/>
      <c r="L13" s="88">
        <v>40000</v>
      </c>
      <c r="M13" s="88"/>
      <c r="N13" s="88">
        <v>20000000000</v>
      </c>
      <c r="O13" s="88"/>
      <c r="P13" s="88">
        <v>20000000000</v>
      </c>
      <c r="Q13" s="88"/>
      <c r="R13" s="88">
        <v>0</v>
      </c>
      <c r="S13" s="88"/>
      <c r="T13" s="88">
        <v>0</v>
      </c>
      <c r="U13" s="88"/>
      <c r="V13" s="88">
        <v>8000</v>
      </c>
      <c r="W13" s="88"/>
      <c r="X13" s="88">
        <v>4000000000</v>
      </c>
      <c r="Y13" s="88"/>
      <c r="Z13" s="88">
        <v>32000</v>
      </c>
      <c r="AA13" s="88"/>
      <c r="AB13" s="88">
        <v>16000000000</v>
      </c>
      <c r="AC13" s="88"/>
      <c r="AD13" s="88">
        <v>16000000000</v>
      </c>
      <c r="AE13" s="87"/>
      <c r="AF13" s="89">
        <v>7.7600000000000002E-2</v>
      </c>
    </row>
    <row r="14" spans="2:32" x14ac:dyDescent="0.6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</row>
    <row r="15" spans="2:32" ht="27" thickBot="1" x14ac:dyDescent="0.65">
      <c r="B15" s="161" t="s">
        <v>93</v>
      </c>
      <c r="C15" s="161"/>
      <c r="D15" s="161"/>
      <c r="E15" s="161"/>
      <c r="F15" s="161"/>
      <c r="G15" s="161"/>
      <c r="H15" s="161"/>
      <c r="I15" s="161"/>
      <c r="J15" s="161"/>
      <c r="K15" s="68"/>
      <c r="L15" s="90">
        <f>SUM(L13:L14)</f>
        <v>40000</v>
      </c>
      <c r="M15" s="87"/>
      <c r="N15" s="90">
        <f>SUM(N13:N14)</f>
        <v>20000000000</v>
      </c>
      <c r="O15" s="87"/>
      <c r="P15" s="90">
        <f>SUM(P13:P14)</f>
        <v>20000000000</v>
      </c>
      <c r="Q15" s="87"/>
      <c r="R15" s="90">
        <v>0</v>
      </c>
      <c r="S15" s="87"/>
      <c r="T15" s="90">
        <v>0</v>
      </c>
      <c r="U15" s="87"/>
      <c r="V15" s="90">
        <f>SUM(V13:V14)</f>
        <v>8000</v>
      </c>
      <c r="W15" s="87"/>
      <c r="X15" s="90">
        <f>SUM(X13:X14)</f>
        <v>4000000000</v>
      </c>
      <c r="Y15" s="87"/>
      <c r="Z15" s="90">
        <f>SUM(Z13:Z14)</f>
        <v>32000</v>
      </c>
      <c r="AA15" s="87"/>
      <c r="AB15" s="90">
        <f>SUM(AB13:AB14)</f>
        <v>16000000000</v>
      </c>
      <c r="AC15" s="87"/>
      <c r="AD15" s="90">
        <f>SUM(AD13:AD14)</f>
        <v>16000000000</v>
      </c>
      <c r="AE15" s="87"/>
      <c r="AF15" s="85">
        <f>SUM(AF13)</f>
        <v>7.7600000000000002E-2</v>
      </c>
    </row>
    <row r="16" spans="2:32" ht="21.75" thickTop="1" x14ac:dyDescent="0.6"/>
    <row r="21" spans="16:16" ht="33" x14ac:dyDescent="0.8">
      <c r="P21" s="48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5" right="0.25" top="0.75" bottom="0.75" header="0.3" footer="0.3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topLeftCell="A13" zoomScaleNormal="100" zoomScaleSheetLayoutView="100" workbookViewId="0">
      <selection activeCell="Z28" sqref="Z28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48" t="s">
        <v>108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29.25" customHeight="1" x14ac:dyDescent="0.55000000000000004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29.25" customHeight="1" x14ac:dyDescent="0.55000000000000004">
      <c r="B4" s="148" t="s">
        <v>184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21.75" customHeight="1" x14ac:dyDescent="0.55000000000000004">
      <c r="B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8" ht="21.75" customHeight="1" x14ac:dyDescent="0.55000000000000004">
      <c r="B6" s="11" t="s">
        <v>106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8" spans="2:28" s="4" customFormat="1" ht="21.75" customHeight="1" x14ac:dyDescent="0.55000000000000004">
      <c r="B8" s="165" t="s">
        <v>40</v>
      </c>
      <c r="C8" s="31"/>
      <c r="D8" s="162" t="s">
        <v>41</v>
      </c>
      <c r="E8" s="162" t="s">
        <v>41</v>
      </c>
      <c r="F8" s="162" t="s">
        <v>41</v>
      </c>
      <c r="G8" s="162" t="s">
        <v>41</v>
      </c>
      <c r="H8" s="162" t="s">
        <v>41</v>
      </c>
      <c r="I8" s="162" t="s">
        <v>41</v>
      </c>
      <c r="J8" s="162" t="s">
        <v>41</v>
      </c>
      <c r="K8" s="31"/>
      <c r="L8" s="162" t="s">
        <v>179</v>
      </c>
      <c r="M8" s="31"/>
      <c r="N8" s="162" t="s">
        <v>3</v>
      </c>
      <c r="O8" s="162" t="s">
        <v>3</v>
      </c>
      <c r="P8" s="162" t="s">
        <v>3</v>
      </c>
      <c r="Q8" s="31"/>
      <c r="R8" s="162" t="s">
        <v>185</v>
      </c>
      <c r="S8" s="162" t="s">
        <v>4</v>
      </c>
      <c r="T8" s="162" t="s">
        <v>4</v>
      </c>
    </row>
    <row r="9" spans="2:28" s="4" customFormat="1" ht="63.75" customHeight="1" x14ac:dyDescent="0.55000000000000004">
      <c r="B9" s="166" t="s">
        <v>40</v>
      </c>
      <c r="C9" s="31"/>
      <c r="D9" s="163" t="s">
        <v>42</v>
      </c>
      <c r="E9" s="32"/>
      <c r="F9" s="163" t="s">
        <v>43</v>
      </c>
      <c r="G9" s="32"/>
      <c r="H9" s="163" t="s">
        <v>44</v>
      </c>
      <c r="I9" s="32"/>
      <c r="J9" s="163" t="s">
        <v>29</v>
      </c>
      <c r="K9" s="31"/>
      <c r="L9" s="163" t="s">
        <v>45</v>
      </c>
      <c r="M9" s="31"/>
      <c r="N9" s="163" t="s">
        <v>46</v>
      </c>
      <c r="O9" s="32"/>
      <c r="P9" s="163" t="s">
        <v>47</v>
      </c>
      <c r="Q9" s="31"/>
      <c r="R9" s="163" t="s">
        <v>45</v>
      </c>
      <c r="S9" s="32"/>
      <c r="T9" s="164" t="s">
        <v>39</v>
      </c>
    </row>
    <row r="10" spans="2:28" s="4" customFormat="1" ht="21.75" customHeight="1" x14ac:dyDescent="0.55000000000000004">
      <c r="B10" s="102" t="s">
        <v>164</v>
      </c>
      <c r="C10" s="5"/>
      <c r="D10" s="64" t="s">
        <v>165</v>
      </c>
      <c r="E10" s="64"/>
      <c r="F10" s="64" t="s">
        <v>124</v>
      </c>
      <c r="G10" s="64"/>
      <c r="H10" s="64" t="s">
        <v>166</v>
      </c>
      <c r="I10" s="64"/>
      <c r="J10" s="69">
        <v>18</v>
      </c>
      <c r="K10" s="64"/>
      <c r="L10" s="69">
        <v>23500000000</v>
      </c>
      <c r="M10" s="64"/>
      <c r="N10" s="69">
        <v>0</v>
      </c>
      <c r="O10" s="64"/>
      <c r="P10" s="69">
        <v>0</v>
      </c>
      <c r="Q10" s="64"/>
      <c r="R10" s="69">
        <v>23500000000</v>
      </c>
      <c r="S10" s="64"/>
      <c r="T10" s="70">
        <v>0.114</v>
      </c>
    </row>
    <row r="11" spans="2:28" s="4" customFormat="1" ht="21.75" customHeight="1" x14ac:dyDescent="0.55000000000000004">
      <c r="B11" s="102" t="s">
        <v>122</v>
      </c>
      <c r="C11" s="5"/>
      <c r="D11" s="64" t="s">
        <v>149</v>
      </c>
      <c r="E11" s="64"/>
      <c r="F11" s="64" t="s">
        <v>124</v>
      </c>
      <c r="G11" s="64"/>
      <c r="H11" s="64" t="s">
        <v>150</v>
      </c>
      <c r="I11" s="64"/>
      <c r="J11" s="69">
        <v>18</v>
      </c>
      <c r="K11" s="64"/>
      <c r="L11" s="69">
        <v>23550000000</v>
      </c>
      <c r="M11" s="64"/>
      <c r="N11" s="69">
        <v>0</v>
      </c>
      <c r="O11" s="64"/>
      <c r="P11" s="69">
        <v>4000000000</v>
      </c>
      <c r="Q11" s="64"/>
      <c r="R11" s="69">
        <v>19550000000</v>
      </c>
      <c r="S11" s="64"/>
      <c r="T11" s="70">
        <v>9.4899999999999998E-2</v>
      </c>
    </row>
    <row r="12" spans="2:28" s="4" customFormat="1" ht="21.75" customHeight="1" x14ac:dyDescent="0.55000000000000004">
      <c r="B12" s="102" t="s">
        <v>122</v>
      </c>
      <c r="C12" s="5"/>
      <c r="D12" s="64" t="s">
        <v>182</v>
      </c>
      <c r="E12" s="64"/>
      <c r="F12" s="64" t="s">
        <v>124</v>
      </c>
      <c r="G12" s="64"/>
      <c r="H12" s="64" t="s">
        <v>181</v>
      </c>
      <c r="I12" s="64"/>
      <c r="J12" s="69">
        <v>18</v>
      </c>
      <c r="K12" s="64"/>
      <c r="L12" s="69">
        <v>4460000000</v>
      </c>
      <c r="M12" s="64"/>
      <c r="N12" s="69">
        <v>0</v>
      </c>
      <c r="O12" s="64"/>
      <c r="P12" s="69">
        <v>0</v>
      </c>
      <c r="Q12" s="64"/>
      <c r="R12" s="69">
        <v>4460000000</v>
      </c>
      <c r="S12" s="64"/>
      <c r="T12" s="70">
        <v>2.1600000000000001E-2</v>
      </c>
    </row>
    <row r="13" spans="2:28" s="4" customFormat="1" ht="21.75" customHeight="1" x14ac:dyDescent="0.55000000000000004">
      <c r="B13" s="102" t="s">
        <v>143</v>
      </c>
      <c r="C13" s="5"/>
      <c r="D13" s="64" t="s">
        <v>180</v>
      </c>
      <c r="E13" s="64"/>
      <c r="F13" s="64" t="s">
        <v>124</v>
      </c>
      <c r="G13" s="64"/>
      <c r="H13" s="64" t="s">
        <v>181</v>
      </c>
      <c r="I13" s="64"/>
      <c r="J13" s="69">
        <v>18</v>
      </c>
      <c r="K13" s="64"/>
      <c r="L13" s="69">
        <v>4000000000</v>
      </c>
      <c r="M13" s="64"/>
      <c r="N13" s="69">
        <v>0</v>
      </c>
      <c r="O13" s="64"/>
      <c r="P13" s="69">
        <v>0</v>
      </c>
      <c r="Q13" s="64"/>
      <c r="R13" s="69">
        <v>4000000000</v>
      </c>
      <c r="S13" s="64"/>
      <c r="T13" s="70">
        <v>1.9400000000000001E-2</v>
      </c>
    </row>
    <row r="14" spans="2:28" s="4" customFormat="1" ht="21.75" customHeight="1" x14ac:dyDescent="0.55000000000000004">
      <c r="B14" s="102" t="s">
        <v>122</v>
      </c>
      <c r="C14" s="5"/>
      <c r="D14" s="64" t="s">
        <v>126</v>
      </c>
      <c r="E14" s="64"/>
      <c r="F14" s="64" t="s">
        <v>48</v>
      </c>
      <c r="G14" s="64"/>
      <c r="H14" s="64" t="s">
        <v>125</v>
      </c>
      <c r="I14" s="64"/>
      <c r="J14" s="69">
        <v>0</v>
      </c>
      <c r="K14" s="64"/>
      <c r="L14" s="69">
        <v>4144161</v>
      </c>
      <c r="M14" s="64"/>
      <c r="N14" s="69">
        <v>13295804609</v>
      </c>
      <c r="O14" s="64"/>
      <c r="P14" s="69">
        <v>9902026689</v>
      </c>
      <c r="Q14" s="64"/>
      <c r="R14" s="69">
        <v>3397922081</v>
      </c>
      <c r="S14" s="64"/>
      <c r="T14" s="70">
        <v>1.6500000000000001E-2</v>
      </c>
    </row>
    <row r="15" spans="2:28" s="4" customFormat="1" ht="21.75" customHeight="1" x14ac:dyDescent="0.55000000000000004">
      <c r="B15" s="102" t="s">
        <v>49</v>
      </c>
      <c r="C15" s="5"/>
      <c r="D15" s="64" t="s">
        <v>133</v>
      </c>
      <c r="E15" s="64"/>
      <c r="F15" s="64" t="s">
        <v>48</v>
      </c>
      <c r="G15" s="64"/>
      <c r="H15" s="64" t="s">
        <v>51</v>
      </c>
      <c r="I15" s="64"/>
      <c r="J15" s="69">
        <v>0</v>
      </c>
      <c r="K15" s="64"/>
      <c r="L15" s="69">
        <v>3414727749</v>
      </c>
      <c r="M15" s="64"/>
      <c r="N15" s="69">
        <v>22401327392</v>
      </c>
      <c r="O15" s="64"/>
      <c r="P15" s="69">
        <v>22847929942</v>
      </c>
      <c r="Q15" s="64"/>
      <c r="R15" s="69">
        <v>2968125199</v>
      </c>
      <c r="S15" s="64"/>
      <c r="T15" s="70">
        <v>1.44E-2</v>
      </c>
    </row>
    <row r="16" spans="2:28" s="4" customFormat="1" ht="21.75" customHeight="1" x14ac:dyDescent="0.55000000000000004">
      <c r="B16" s="102" t="s">
        <v>134</v>
      </c>
      <c r="C16" s="5"/>
      <c r="D16" s="64" t="s">
        <v>135</v>
      </c>
      <c r="E16" s="64"/>
      <c r="F16" s="64" t="s">
        <v>48</v>
      </c>
      <c r="G16" s="64"/>
      <c r="H16" s="64" t="s">
        <v>136</v>
      </c>
      <c r="I16" s="64"/>
      <c r="J16" s="69">
        <v>0</v>
      </c>
      <c r="K16" s="64"/>
      <c r="L16" s="69">
        <v>382365663</v>
      </c>
      <c r="M16" s="64"/>
      <c r="N16" s="69">
        <v>467199224</v>
      </c>
      <c r="O16" s="64"/>
      <c r="P16" s="69">
        <v>840000</v>
      </c>
      <c r="Q16" s="64"/>
      <c r="R16" s="69">
        <v>848724887</v>
      </c>
      <c r="S16" s="64"/>
      <c r="T16" s="70">
        <v>4.1000000000000003E-3</v>
      </c>
    </row>
    <row r="17" spans="2:20" s="4" customFormat="1" ht="21.75" customHeight="1" x14ac:dyDescent="0.55000000000000004">
      <c r="B17" s="102" t="s">
        <v>144</v>
      </c>
      <c r="C17" s="5"/>
      <c r="D17" s="64" t="s">
        <v>145</v>
      </c>
      <c r="E17" s="64"/>
      <c r="F17" s="64" t="s">
        <v>48</v>
      </c>
      <c r="G17" s="64"/>
      <c r="H17" s="64" t="s">
        <v>146</v>
      </c>
      <c r="I17" s="64"/>
      <c r="J17" s="69">
        <v>0</v>
      </c>
      <c r="K17" s="64"/>
      <c r="L17" s="69">
        <v>290029516</v>
      </c>
      <c r="M17" s="64"/>
      <c r="N17" s="69">
        <v>4327698253</v>
      </c>
      <c r="O17" s="64"/>
      <c r="P17" s="69">
        <v>4000250000</v>
      </c>
      <c r="Q17" s="64"/>
      <c r="R17" s="69">
        <v>617477769</v>
      </c>
      <c r="S17" s="64"/>
      <c r="T17" s="70">
        <v>3.0000000000000001E-3</v>
      </c>
    </row>
    <row r="18" spans="2:20" s="4" customFormat="1" ht="21.75" customHeight="1" x14ac:dyDescent="0.55000000000000004">
      <c r="B18" s="102" t="s">
        <v>140</v>
      </c>
      <c r="C18" s="5"/>
      <c r="D18" s="64" t="s">
        <v>141</v>
      </c>
      <c r="E18" s="64"/>
      <c r="F18" s="64" t="s">
        <v>48</v>
      </c>
      <c r="G18" s="64"/>
      <c r="H18" s="64" t="s">
        <v>142</v>
      </c>
      <c r="I18" s="64"/>
      <c r="J18" s="69">
        <v>0</v>
      </c>
      <c r="K18" s="64"/>
      <c r="L18" s="69">
        <v>3465760</v>
      </c>
      <c r="M18" s="64"/>
      <c r="N18" s="69">
        <v>29435</v>
      </c>
      <c r="O18" s="64"/>
      <c r="P18" s="69">
        <v>0</v>
      </c>
      <c r="Q18" s="64"/>
      <c r="R18" s="69">
        <v>3495195</v>
      </c>
      <c r="S18" s="64"/>
      <c r="T18" s="70">
        <v>0</v>
      </c>
    </row>
    <row r="19" spans="2:20" s="4" customFormat="1" ht="21.75" customHeight="1" x14ac:dyDescent="0.55000000000000004">
      <c r="B19" s="102" t="s">
        <v>52</v>
      </c>
      <c r="C19" s="5"/>
      <c r="D19" s="64" t="s">
        <v>147</v>
      </c>
      <c r="E19" s="64"/>
      <c r="F19" s="64" t="s">
        <v>50</v>
      </c>
      <c r="G19" s="64"/>
      <c r="H19" s="64" t="s">
        <v>148</v>
      </c>
      <c r="I19" s="64"/>
      <c r="J19" s="69">
        <v>0</v>
      </c>
      <c r="K19" s="64"/>
      <c r="L19" s="69">
        <v>1700000</v>
      </c>
      <c r="M19" s="64"/>
      <c r="N19" s="69">
        <v>0</v>
      </c>
      <c r="O19" s="64"/>
      <c r="P19" s="69">
        <v>1176</v>
      </c>
      <c r="Q19" s="64"/>
      <c r="R19" s="69">
        <v>1698824</v>
      </c>
      <c r="S19" s="64"/>
      <c r="T19" s="70">
        <v>0</v>
      </c>
    </row>
    <row r="20" spans="2:20" s="4" customFormat="1" ht="21.75" customHeight="1" x14ac:dyDescent="0.55000000000000004">
      <c r="B20" s="102" t="s">
        <v>122</v>
      </c>
      <c r="C20" s="5"/>
      <c r="D20" s="64" t="s">
        <v>123</v>
      </c>
      <c r="E20" s="64"/>
      <c r="F20" s="64" t="s">
        <v>124</v>
      </c>
      <c r="G20" s="64"/>
      <c r="H20" s="64" t="s">
        <v>125</v>
      </c>
      <c r="I20" s="64"/>
      <c r="J20" s="69">
        <v>18</v>
      </c>
      <c r="K20" s="64"/>
      <c r="L20" s="69">
        <v>1000000</v>
      </c>
      <c r="M20" s="64"/>
      <c r="N20" s="69">
        <v>0</v>
      </c>
      <c r="O20" s="64"/>
      <c r="P20" s="69">
        <v>0</v>
      </c>
      <c r="Q20" s="64"/>
      <c r="R20" s="69">
        <v>1000000</v>
      </c>
      <c r="S20" s="64"/>
      <c r="T20" s="70">
        <v>0</v>
      </c>
    </row>
    <row r="21" spans="2:20" s="4" customFormat="1" ht="21.75" customHeight="1" x14ac:dyDescent="0.55000000000000004">
      <c r="B21" s="102" t="s">
        <v>137</v>
      </c>
      <c r="C21" s="5"/>
      <c r="D21" s="64" t="s">
        <v>138</v>
      </c>
      <c r="E21" s="64"/>
      <c r="F21" s="64" t="s">
        <v>48</v>
      </c>
      <c r="G21" s="64"/>
      <c r="H21" s="64" t="s">
        <v>139</v>
      </c>
      <c r="I21" s="64"/>
      <c r="J21" s="69">
        <v>0</v>
      </c>
      <c r="K21" s="64"/>
      <c r="L21" s="69">
        <v>122372</v>
      </c>
      <c r="M21" s="64"/>
      <c r="N21" s="69">
        <v>1039</v>
      </c>
      <c r="O21" s="64"/>
      <c r="P21" s="69">
        <v>0</v>
      </c>
      <c r="Q21" s="64"/>
      <c r="R21" s="69">
        <v>123411</v>
      </c>
      <c r="S21" s="64"/>
      <c r="T21" s="70">
        <v>0</v>
      </c>
    </row>
    <row r="22" spans="2:20" s="4" customFormat="1" ht="21.75" customHeight="1" x14ac:dyDescent="0.55000000000000004">
      <c r="B22" s="102" t="s">
        <v>122</v>
      </c>
      <c r="C22" s="5"/>
      <c r="D22" s="64" t="s">
        <v>129</v>
      </c>
      <c r="E22" s="64"/>
      <c r="F22" s="64" t="s">
        <v>128</v>
      </c>
      <c r="G22" s="64"/>
      <c r="H22" s="64" t="s">
        <v>130</v>
      </c>
      <c r="I22" s="64"/>
      <c r="J22" s="69">
        <v>0</v>
      </c>
      <c r="K22" s="64"/>
      <c r="L22" s="69">
        <v>10000</v>
      </c>
      <c r="M22" s="64"/>
      <c r="N22" s="69">
        <v>0</v>
      </c>
      <c r="O22" s="64"/>
      <c r="P22" s="69">
        <v>0</v>
      </c>
      <c r="Q22" s="64"/>
      <c r="R22" s="69">
        <v>10000</v>
      </c>
      <c r="S22" s="64"/>
      <c r="T22" s="70">
        <v>0</v>
      </c>
    </row>
    <row r="23" spans="2:20" s="4" customFormat="1" ht="21.75" customHeight="1" x14ac:dyDescent="0.55000000000000004">
      <c r="B23" s="102" t="s">
        <v>131</v>
      </c>
      <c r="C23" s="5"/>
      <c r="D23" s="64" t="s">
        <v>132</v>
      </c>
      <c r="E23" s="64"/>
      <c r="F23" s="64" t="s">
        <v>50</v>
      </c>
      <c r="G23" s="64"/>
      <c r="H23" s="64" t="s">
        <v>130</v>
      </c>
      <c r="I23" s="64"/>
      <c r="J23" s="69">
        <v>0</v>
      </c>
      <c r="K23" s="64"/>
      <c r="L23" s="69">
        <v>4740</v>
      </c>
      <c r="M23" s="64"/>
      <c r="N23" s="69">
        <v>0</v>
      </c>
      <c r="O23" s="64"/>
      <c r="P23" s="69">
        <v>0</v>
      </c>
      <c r="Q23" s="64"/>
      <c r="R23" s="69">
        <v>4740</v>
      </c>
      <c r="S23" s="64"/>
      <c r="T23" s="70">
        <v>0</v>
      </c>
    </row>
    <row r="24" spans="2:20" s="4" customFormat="1" ht="21.75" customHeight="1" x14ac:dyDescent="0.55000000000000004">
      <c r="B24" s="102" t="s">
        <v>122</v>
      </c>
      <c r="C24" s="5"/>
      <c r="D24" s="64" t="s">
        <v>127</v>
      </c>
      <c r="E24" s="64"/>
      <c r="F24" s="64" t="s">
        <v>128</v>
      </c>
      <c r="G24" s="64"/>
      <c r="H24" s="64" t="s">
        <v>125</v>
      </c>
      <c r="I24" s="64"/>
      <c r="J24" s="69">
        <v>0</v>
      </c>
      <c r="K24" s="64"/>
      <c r="L24" s="69">
        <v>1000</v>
      </c>
      <c r="M24" s="64"/>
      <c r="N24" s="69">
        <v>0</v>
      </c>
      <c r="O24" s="64"/>
      <c r="P24" s="69">
        <v>0</v>
      </c>
      <c r="Q24" s="64"/>
      <c r="R24" s="69">
        <v>1000</v>
      </c>
      <c r="S24" s="64"/>
      <c r="T24" s="70">
        <v>0</v>
      </c>
    </row>
    <row r="25" spans="2:20" ht="21.75" customHeight="1" thickBot="1" x14ac:dyDescent="0.7">
      <c r="B25" s="56" t="s">
        <v>93</v>
      </c>
      <c r="C25" s="56"/>
      <c r="D25" s="63"/>
      <c r="E25" s="63"/>
      <c r="F25" s="63"/>
      <c r="G25" s="63"/>
      <c r="H25" s="63"/>
      <c r="I25" s="63"/>
      <c r="J25" s="63"/>
      <c r="K25" s="23"/>
      <c r="L25" s="57">
        <f>SUM(L10:L24)</f>
        <v>59607570961</v>
      </c>
      <c r="M25" s="23"/>
      <c r="N25" s="57">
        <f>SUM(N10:N24)</f>
        <v>40492059952</v>
      </c>
      <c r="O25" s="23"/>
      <c r="P25" s="57">
        <f>SUM(P10:P24)</f>
        <v>40751047807</v>
      </c>
      <c r="Q25" s="23"/>
      <c r="R25" s="57">
        <f>SUM(R10:R24)</f>
        <v>59348583106</v>
      </c>
      <c r="S25" s="23"/>
      <c r="T25" s="86">
        <f>SUM(T10:T24)</f>
        <v>0.28790000000000004</v>
      </c>
    </row>
    <row r="26" spans="2:20" ht="21.75" customHeight="1" thickTop="1" x14ac:dyDescent="0.55000000000000004"/>
    <row r="27" spans="2:20" ht="35.25" customHeight="1" x14ac:dyDescent="0.8">
      <c r="J27" s="48">
        <v>6</v>
      </c>
    </row>
  </sheetData>
  <sortState xmlns:xlrd2="http://schemas.microsoft.com/office/spreadsheetml/2017/richdata2" ref="B10:T24">
    <sortCondition descending="1" ref="R10:R24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25" right="0.25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C32"/>
  <sheetViews>
    <sheetView rightToLeft="1" view="pageBreakPreview" topLeftCell="B13" zoomScale="85" zoomScaleNormal="100" zoomScaleSheetLayoutView="85" workbookViewId="0">
      <selection activeCell="D12" sqref="D12"/>
    </sheetView>
  </sheetViews>
  <sheetFormatPr defaultRowHeight="27" x14ac:dyDescent="0.75"/>
  <cols>
    <col min="1" max="1" width="1.5703125" style="124" customWidth="1"/>
    <col min="2" max="2" width="17.42578125" style="124" customWidth="1"/>
    <col min="3" max="3" width="3" style="124" customWidth="1"/>
    <col min="4" max="4" width="45.85546875" style="124" customWidth="1"/>
    <col min="5" max="5" width="15.28515625" style="124" customWidth="1"/>
    <col min="6" max="6" width="1" style="124" customWidth="1"/>
    <col min="7" max="7" width="15.7109375" style="124" bestFit="1" customWidth="1"/>
    <col min="8" max="8" width="1" style="124" customWidth="1"/>
    <col min="9" max="9" width="25" style="124" bestFit="1" customWidth="1"/>
    <col min="10" max="10" width="1" style="124" customWidth="1"/>
    <col min="11" max="11" width="17.140625" style="124" customWidth="1"/>
    <col min="12" max="12" width="1" style="124" customWidth="1"/>
    <col min="13" max="13" width="31.7109375" style="124" customWidth="1"/>
    <col min="14" max="14" width="1" style="124" customWidth="1"/>
    <col min="15" max="15" width="27.7109375" style="124" customWidth="1"/>
    <col min="16" max="16" width="1" style="124" customWidth="1"/>
    <col min="17" max="17" width="9.140625" style="124" customWidth="1"/>
    <col min="18" max="16384" width="9.140625" style="124"/>
  </cols>
  <sheetData>
    <row r="2" spans="2:29" x14ac:dyDescent="0.75">
      <c r="B2" s="167" t="s">
        <v>108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2:29" x14ac:dyDescent="0.75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2:29" x14ac:dyDescent="0.75">
      <c r="B4" s="167" t="s">
        <v>184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spans="2:29" ht="117" customHeight="1" x14ac:dyDescent="0.75"/>
    <row r="6" spans="2:29" s="22" customFormat="1" ht="26.25" x14ac:dyDescent="0.65">
      <c r="B6" s="125" t="s">
        <v>107</v>
      </c>
      <c r="C6" s="125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</row>
    <row r="7" spans="2:29" ht="65.25" customHeight="1" x14ac:dyDescent="0.75">
      <c r="B7" s="169" t="s">
        <v>99</v>
      </c>
      <c r="C7" s="127"/>
      <c r="E7" s="167" t="s">
        <v>185</v>
      </c>
      <c r="F7" s="167" t="s">
        <v>4</v>
      </c>
      <c r="G7" s="167" t="s">
        <v>4</v>
      </c>
      <c r="H7" s="167" t="s">
        <v>4</v>
      </c>
      <c r="I7" s="167" t="s">
        <v>4</v>
      </c>
      <c r="J7" s="167" t="s">
        <v>4</v>
      </c>
      <c r="K7" s="167" t="s">
        <v>4</v>
      </c>
      <c r="L7" s="167" t="s">
        <v>4</v>
      </c>
      <c r="M7" s="167" t="s">
        <v>4</v>
      </c>
      <c r="N7" s="167" t="s">
        <v>4</v>
      </c>
      <c r="O7" s="167" t="s">
        <v>4</v>
      </c>
    </row>
    <row r="8" spans="2:29" ht="72.75" customHeight="1" x14ac:dyDescent="0.75">
      <c r="B8" s="169" t="s">
        <v>1</v>
      </c>
      <c r="C8" s="127"/>
      <c r="D8" s="128" t="s">
        <v>1</v>
      </c>
      <c r="E8" s="168" t="s">
        <v>5</v>
      </c>
      <c r="F8" s="129"/>
      <c r="G8" s="168" t="s">
        <v>31</v>
      </c>
      <c r="H8" s="129"/>
      <c r="I8" s="168" t="s">
        <v>32</v>
      </c>
      <c r="J8" s="129"/>
      <c r="K8" s="168" t="s">
        <v>33</v>
      </c>
      <c r="L8" s="129"/>
      <c r="M8" s="130" t="s">
        <v>34</v>
      </c>
      <c r="N8" s="129"/>
      <c r="O8" s="168" t="s">
        <v>35</v>
      </c>
    </row>
    <row r="9" spans="2:29" ht="27.75" x14ac:dyDescent="0.75">
      <c r="B9" s="127" t="s">
        <v>203</v>
      </c>
      <c r="C9" s="127"/>
      <c r="D9" s="131" t="s">
        <v>116</v>
      </c>
      <c r="E9" s="132">
        <v>59500</v>
      </c>
      <c r="F9" s="133"/>
      <c r="G9" s="132">
        <v>999990</v>
      </c>
      <c r="H9" s="133"/>
      <c r="I9" s="132">
        <v>950000</v>
      </c>
      <c r="J9" s="133">
        <v>950000</v>
      </c>
      <c r="K9" s="134" t="s">
        <v>196</v>
      </c>
      <c r="L9" s="133"/>
      <c r="M9" s="132">
        <v>56525000000</v>
      </c>
      <c r="N9" s="135"/>
      <c r="O9" s="136" t="s">
        <v>178</v>
      </c>
    </row>
    <row r="10" spans="2:29" ht="27.75" x14ac:dyDescent="0.75">
      <c r="B10" s="127" t="s">
        <v>203</v>
      </c>
      <c r="C10" s="137"/>
      <c r="D10" s="138" t="s">
        <v>171</v>
      </c>
      <c r="E10" s="139">
        <v>17300</v>
      </c>
      <c r="F10" s="140"/>
      <c r="G10" s="139">
        <v>589940</v>
      </c>
      <c r="H10" s="140"/>
      <c r="I10" s="139">
        <v>588854</v>
      </c>
      <c r="J10" s="141">
        <v>588854</v>
      </c>
      <c r="K10" s="142" t="s">
        <v>201</v>
      </c>
      <c r="L10" s="141"/>
      <c r="M10" s="132">
        <v>10187174200</v>
      </c>
      <c r="N10" s="133"/>
      <c r="O10" s="133" t="s">
        <v>183</v>
      </c>
    </row>
    <row r="11" spans="2:29" ht="27.75" x14ac:dyDescent="0.75">
      <c r="B11" s="127" t="s">
        <v>202</v>
      </c>
      <c r="C11" s="127"/>
      <c r="D11" s="131" t="s">
        <v>18</v>
      </c>
      <c r="E11" s="132">
        <v>250368</v>
      </c>
      <c r="F11" s="133"/>
      <c r="G11" s="132">
        <v>39290</v>
      </c>
      <c r="H11" s="133"/>
      <c r="I11" s="132">
        <v>37075</v>
      </c>
      <c r="J11" s="133">
        <v>37075</v>
      </c>
      <c r="K11" s="134" t="s">
        <v>191</v>
      </c>
      <c r="L11" s="133"/>
      <c r="M11" s="132">
        <v>9282393600</v>
      </c>
      <c r="N11" s="135"/>
      <c r="O11" s="136" t="s">
        <v>183</v>
      </c>
    </row>
    <row r="12" spans="2:29" ht="27.75" x14ac:dyDescent="0.75">
      <c r="B12" s="127" t="s">
        <v>203</v>
      </c>
      <c r="C12" s="127"/>
      <c r="D12" s="131" t="s">
        <v>112</v>
      </c>
      <c r="E12" s="132">
        <v>13000</v>
      </c>
      <c r="F12" s="133"/>
      <c r="G12" s="132">
        <v>608960</v>
      </c>
      <c r="H12" s="133"/>
      <c r="I12" s="132">
        <v>607803</v>
      </c>
      <c r="J12" s="133">
        <v>607803</v>
      </c>
      <c r="K12" s="134" t="s">
        <v>197</v>
      </c>
      <c r="L12" s="133"/>
      <c r="M12" s="132">
        <v>7901439000</v>
      </c>
      <c r="N12" s="135"/>
      <c r="O12" s="136" t="s">
        <v>183</v>
      </c>
    </row>
    <row r="13" spans="2:29" ht="27.75" x14ac:dyDescent="0.75">
      <c r="B13" s="127" t="s">
        <v>202</v>
      </c>
      <c r="C13" s="127"/>
      <c r="D13" s="131" t="s">
        <v>15</v>
      </c>
      <c r="E13" s="132">
        <v>354847</v>
      </c>
      <c r="F13" s="133"/>
      <c r="G13" s="132">
        <v>17710</v>
      </c>
      <c r="H13" s="133"/>
      <c r="I13" s="132">
        <v>17920</v>
      </c>
      <c r="J13" s="133">
        <v>17920</v>
      </c>
      <c r="K13" s="134" t="s">
        <v>193</v>
      </c>
      <c r="L13" s="133"/>
      <c r="M13" s="132">
        <v>6358858240</v>
      </c>
      <c r="N13" s="135"/>
      <c r="O13" s="136" t="s">
        <v>183</v>
      </c>
    </row>
    <row r="14" spans="2:29" ht="27.75" x14ac:dyDescent="0.75">
      <c r="B14" s="127" t="s">
        <v>203</v>
      </c>
      <c r="C14" s="127"/>
      <c r="D14" s="131" t="s">
        <v>110</v>
      </c>
      <c r="E14" s="132">
        <v>10501</v>
      </c>
      <c r="F14" s="133"/>
      <c r="G14" s="132">
        <v>599170</v>
      </c>
      <c r="H14" s="133"/>
      <c r="I14" s="132">
        <v>598253</v>
      </c>
      <c r="J14" s="133">
        <v>598253</v>
      </c>
      <c r="K14" s="134" t="s">
        <v>198</v>
      </c>
      <c r="L14" s="133"/>
      <c r="M14" s="132">
        <v>6282254753</v>
      </c>
      <c r="N14" s="135"/>
      <c r="O14" s="136" t="s">
        <v>183</v>
      </c>
    </row>
    <row r="15" spans="2:29" ht="27.75" x14ac:dyDescent="0.75">
      <c r="B15" s="127" t="s">
        <v>203</v>
      </c>
      <c r="C15" s="127"/>
      <c r="D15" s="131" t="s">
        <v>170</v>
      </c>
      <c r="E15" s="132">
        <v>10360</v>
      </c>
      <c r="F15" s="133"/>
      <c r="G15" s="132">
        <v>577880</v>
      </c>
      <c r="H15" s="133"/>
      <c r="I15" s="132">
        <v>577312</v>
      </c>
      <c r="J15" s="133">
        <v>577312</v>
      </c>
      <c r="K15" s="134" t="s">
        <v>199</v>
      </c>
      <c r="L15" s="133"/>
      <c r="M15" s="132">
        <v>5980952320</v>
      </c>
      <c r="N15" s="135"/>
      <c r="O15" s="136" t="s">
        <v>183</v>
      </c>
    </row>
    <row r="16" spans="2:29" ht="27.75" x14ac:dyDescent="0.75">
      <c r="B16" s="127" t="s">
        <v>202</v>
      </c>
      <c r="C16" s="127"/>
      <c r="D16" s="131" t="s">
        <v>186</v>
      </c>
      <c r="E16" s="132">
        <v>540000</v>
      </c>
      <c r="F16" s="133"/>
      <c r="G16" s="132">
        <v>11310</v>
      </c>
      <c r="H16" s="133"/>
      <c r="I16" s="132">
        <v>10740</v>
      </c>
      <c r="J16" s="133">
        <v>10740</v>
      </c>
      <c r="K16" s="134" t="s">
        <v>195</v>
      </c>
      <c r="L16" s="133"/>
      <c r="M16" s="132">
        <v>5799600000</v>
      </c>
      <c r="N16" s="135"/>
      <c r="O16" s="136" t="s">
        <v>183</v>
      </c>
    </row>
    <row r="17" spans="2:15" ht="27.75" x14ac:dyDescent="0.75">
      <c r="B17" s="127" t="s">
        <v>202</v>
      </c>
      <c r="C17" s="127"/>
      <c r="D17" s="131" t="s">
        <v>17</v>
      </c>
      <c r="E17" s="132">
        <v>465000</v>
      </c>
      <c r="F17" s="133"/>
      <c r="G17" s="132">
        <v>12550</v>
      </c>
      <c r="H17" s="133"/>
      <c r="I17" s="132">
        <v>12135</v>
      </c>
      <c r="J17" s="133">
        <v>12135</v>
      </c>
      <c r="K17" s="134" t="s">
        <v>192</v>
      </c>
      <c r="L17" s="133"/>
      <c r="M17" s="132">
        <v>5642775000</v>
      </c>
      <c r="N17" s="135"/>
      <c r="O17" s="136" t="s">
        <v>183</v>
      </c>
    </row>
    <row r="18" spans="2:15" ht="27.75" x14ac:dyDescent="0.75">
      <c r="B18" s="127" t="s">
        <v>202</v>
      </c>
      <c r="C18" s="127"/>
      <c r="D18" s="131" t="s">
        <v>168</v>
      </c>
      <c r="E18" s="132">
        <v>38763</v>
      </c>
      <c r="F18" s="133"/>
      <c r="G18" s="132">
        <v>97630</v>
      </c>
      <c r="H18" s="133"/>
      <c r="I18" s="132">
        <v>100430</v>
      </c>
      <c r="J18" s="133">
        <v>100430</v>
      </c>
      <c r="K18" s="134" t="s">
        <v>194</v>
      </c>
      <c r="L18" s="133"/>
      <c r="M18" s="132">
        <v>3892968090</v>
      </c>
      <c r="N18" s="135"/>
      <c r="O18" s="136" t="s">
        <v>183</v>
      </c>
    </row>
    <row r="19" spans="2:15" ht="27.75" x14ac:dyDescent="0.75">
      <c r="B19" s="127" t="s">
        <v>203</v>
      </c>
      <c r="C19" s="127"/>
      <c r="D19" s="131" t="s">
        <v>114</v>
      </c>
      <c r="E19" s="132">
        <v>5000</v>
      </c>
      <c r="F19" s="133"/>
      <c r="G19" s="132">
        <v>592490</v>
      </c>
      <c r="H19" s="133"/>
      <c r="I19" s="132">
        <v>591190</v>
      </c>
      <c r="J19" s="133">
        <v>591190</v>
      </c>
      <c r="K19" s="134" t="s">
        <v>200</v>
      </c>
      <c r="L19" s="133"/>
      <c r="M19" s="132">
        <v>2955950000</v>
      </c>
      <c r="N19" s="135"/>
      <c r="O19" s="136" t="s">
        <v>183</v>
      </c>
    </row>
    <row r="20" spans="2:15" s="137" customFormat="1" ht="34.5" customHeight="1" x14ac:dyDescent="0.75">
      <c r="B20" s="127" t="s">
        <v>202</v>
      </c>
      <c r="C20" s="127"/>
      <c r="D20" s="131" t="s">
        <v>16</v>
      </c>
      <c r="E20" s="132">
        <v>1024</v>
      </c>
      <c r="F20" s="133"/>
      <c r="G20" s="132">
        <v>21290</v>
      </c>
      <c r="H20" s="133"/>
      <c r="I20" s="132">
        <v>21630</v>
      </c>
      <c r="J20" s="133">
        <v>21630</v>
      </c>
      <c r="K20" s="134" t="s">
        <v>190</v>
      </c>
      <c r="L20" s="133"/>
      <c r="M20" s="132">
        <v>22149120</v>
      </c>
      <c r="N20" s="135"/>
      <c r="O20" s="136" t="s">
        <v>183</v>
      </c>
    </row>
    <row r="21" spans="2:15" s="137" customFormat="1" ht="27.75" thickBot="1" x14ac:dyDescent="0.3">
      <c r="B21" s="133" t="s">
        <v>93</v>
      </c>
      <c r="C21" s="133"/>
      <c r="D21" s="143"/>
      <c r="E21" s="144">
        <f>SUM(E9:E20)</f>
        <v>1765663</v>
      </c>
      <c r="F21" s="133"/>
      <c r="G21" s="144">
        <v>0</v>
      </c>
      <c r="H21" s="144">
        <f t="shared" ref="H21:L21" si="0">SUM(H9:H20)</f>
        <v>0</v>
      </c>
      <c r="I21" s="144">
        <v>0</v>
      </c>
      <c r="J21" s="144">
        <f t="shared" si="0"/>
        <v>4113342</v>
      </c>
      <c r="K21" s="144">
        <v>0</v>
      </c>
      <c r="L21" s="144">
        <f t="shared" si="0"/>
        <v>0</v>
      </c>
      <c r="M21" s="144">
        <f>SUM(M9:M20)</f>
        <v>120831514323</v>
      </c>
      <c r="O21" s="145"/>
    </row>
    <row r="22" spans="2:15" ht="27.75" thickTop="1" x14ac:dyDescent="0.75"/>
    <row r="32" spans="2:15" ht="27.75" x14ac:dyDescent="0.75">
      <c r="I32" s="146">
        <v>7</v>
      </c>
    </row>
  </sheetData>
  <sortState xmlns:xlrd2="http://schemas.microsoft.com/office/spreadsheetml/2017/richdata2" ref="B9:O20">
    <sortCondition descending="1" ref="M9:M20"/>
  </sortState>
  <mergeCells count="10">
    <mergeCell ref="B2:O2"/>
    <mergeCell ref="B3:O3"/>
    <mergeCell ref="B4:O4"/>
    <mergeCell ref="O8"/>
    <mergeCell ref="E7:O7"/>
    <mergeCell ref="B7:B8"/>
    <mergeCell ref="E8"/>
    <mergeCell ref="G8"/>
    <mergeCell ref="I8"/>
    <mergeCell ref="K8"/>
  </mergeCells>
  <printOptions horizontalCentered="1" verticalCentered="1"/>
  <pageMargins left="0.25" right="0.25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8"/>
  <sheetViews>
    <sheetView rightToLeft="1" view="pageBreakPreview" topLeftCell="A13" zoomScaleNormal="100" zoomScaleSheetLayoutView="100" workbookViewId="0">
      <selection activeCell="Z28" sqref="Z28"/>
    </sheetView>
  </sheetViews>
  <sheetFormatPr defaultRowHeight="21" x14ac:dyDescent="0.55000000000000004"/>
  <cols>
    <col min="1" max="1" width="7.42578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8" t="s">
        <v>108</v>
      </c>
      <c r="C2" s="148"/>
      <c r="D2" s="148"/>
      <c r="E2" s="148"/>
      <c r="F2" s="148"/>
      <c r="G2" s="148"/>
      <c r="H2" s="148"/>
    </row>
    <row r="3" spans="2:28" ht="30" x14ac:dyDescent="0.55000000000000004">
      <c r="B3" s="148" t="s">
        <v>53</v>
      </c>
      <c r="C3" s="148"/>
      <c r="D3" s="148"/>
      <c r="E3" s="148"/>
      <c r="F3" s="148"/>
      <c r="G3" s="148"/>
      <c r="H3" s="148"/>
    </row>
    <row r="4" spans="2:28" ht="30" x14ac:dyDescent="0.55000000000000004">
      <c r="B4" s="148" t="s">
        <v>184</v>
      </c>
      <c r="C4" s="148"/>
      <c r="D4" s="148"/>
      <c r="E4" s="148"/>
      <c r="F4" s="148"/>
      <c r="G4" s="148"/>
      <c r="H4" s="148"/>
    </row>
    <row r="5" spans="2:28" ht="64.5" customHeight="1" x14ac:dyDescent="0.55000000000000004"/>
    <row r="6" spans="2:28" ht="30" x14ac:dyDescent="0.55000000000000004">
      <c r="B6" s="11" t="s">
        <v>154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70" t="s">
        <v>57</v>
      </c>
      <c r="C8" s="35"/>
      <c r="D8" s="170" t="s">
        <v>45</v>
      </c>
      <c r="E8" s="35"/>
      <c r="F8" s="170" t="s">
        <v>80</v>
      </c>
      <c r="G8" s="35"/>
      <c r="H8" s="170" t="s">
        <v>11</v>
      </c>
    </row>
    <row r="9" spans="2:28" s="4" customFormat="1" x14ac:dyDescent="0.55000000000000004">
      <c r="B9" s="102" t="s">
        <v>90</v>
      </c>
      <c r="D9" s="115">
        <v>1913972075</v>
      </c>
      <c r="E9" s="115"/>
      <c r="F9" s="117">
        <f>D9/D13</f>
        <v>0.38897004795317913</v>
      </c>
      <c r="G9" s="115"/>
      <c r="H9" s="117">
        <v>9.2999999999999992E-3</v>
      </c>
    </row>
    <row r="10" spans="2:28" s="4" customFormat="1" x14ac:dyDescent="0.55000000000000004">
      <c r="B10" s="102" t="s">
        <v>91</v>
      </c>
      <c r="D10" s="115">
        <v>1688361357</v>
      </c>
      <c r="E10" s="115"/>
      <c r="F10" s="117">
        <f>D10/D13</f>
        <v>0.34311994755439917</v>
      </c>
      <c r="G10" s="115"/>
      <c r="H10" s="117">
        <v>8.2000000000000007E-3</v>
      </c>
    </row>
    <row r="11" spans="2:28" s="4" customFormat="1" x14ac:dyDescent="0.55000000000000004">
      <c r="B11" s="102" t="s">
        <v>92</v>
      </c>
      <c r="D11" s="119">
        <v>1318282140</v>
      </c>
      <c r="E11" s="115"/>
      <c r="F11" s="117">
        <f>D11/D13</f>
        <v>0.26791000449242164</v>
      </c>
      <c r="G11" s="115"/>
      <c r="H11" s="117">
        <v>6.4000000000000003E-3</v>
      </c>
    </row>
    <row r="12" spans="2:28" s="4" customFormat="1" x14ac:dyDescent="0.55000000000000004">
      <c r="B12" s="102"/>
      <c r="D12" s="24"/>
      <c r="E12" s="5"/>
      <c r="F12" s="36"/>
      <c r="G12" s="98"/>
      <c r="H12" s="36"/>
    </row>
    <row r="13" spans="2:28" ht="24.75" thickBot="1" x14ac:dyDescent="0.6">
      <c r="B13" s="107" t="s">
        <v>93</v>
      </c>
      <c r="D13" s="82">
        <f>SUM(D9:D11)</f>
        <v>4920615572</v>
      </c>
      <c r="E13" s="83"/>
      <c r="F13" s="118">
        <f>SUM(F9:F11)</f>
        <v>1</v>
      </c>
      <c r="G13" s="84"/>
      <c r="H13" s="85">
        <f>SUM(H9:H12)</f>
        <v>2.3900000000000001E-2</v>
      </c>
    </row>
    <row r="14" spans="2:28" ht="21.75" thickTop="1" x14ac:dyDescent="0.55000000000000004"/>
    <row r="18" spans="4:4" ht="27" customHeight="1" x14ac:dyDescent="0.75">
      <c r="D18" s="50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'صفحه اول'!Print_Area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2022-05-31T08:10:03Z</cp:lastPrinted>
  <dcterms:created xsi:type="dcterms:W3CDTF">2021-12-28T12:49:50Z</dcterms:created>
  <dcterms:modified xsi:type="dcterms:W3CDTF">2022-05-31T11:13:36Z</dcterms:modified>
</cp:coreProperties>
</file>